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Korisnik\Desktop\"/>
    </mc:Choice>
  </mc:AlternateContent>
  <xr:revisionPtr revIDLastSave="0" documentId="8_{7BB68A15-5A33-4BE1-B3DC-680D8D65A831}" xr6:coauthVersionLast="37" xr6:coauthVersionMax="37" xr10:uidLastSave="{00000000-0000-0000-0000-000000000000}"/>
  <bookViews>
    <workbookView xWindow="0" yWindow="0" windowWidth="10215" windowHeight="8310" activeTab="2" xr2:uid="{00000000-000D-0000-FFFF-FFFF00000000}"/>
  </bookViews>
  <sheets>
    <sheet name="Opći dio" sheetId="3" r:id="rId1"/>
    <sheet name="Prihodi i rashodi -ekon. klf." sheetId="1" r:id="rId2"/>
    <sheet name="Prihodi i rashodi -izvori" sheetId="4" r:id="rId3"/>
    <sheet name="Prih i rash.-progr.,funk izvori" sheetId="5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26" i="5" l="1"/>
  <c r="C56" i="5"/>
  <c r="D93" i="5"/>
  <c r="F93" i="5" s="1"/>
  <c r="C89" i="5"/>
  <c r="D57" i="5"/>
  <c r="E36" i="1"/>
  <c r="G49" i="1"/>
  <c r="F49" i="1"/>
  <c r="B24" i="1"/>
  <c r="F26" i="1"/>
  <c r="F27" i="4"/>
  <c r="G27" i="4"/>
  <c r="F10" i="4"/>
  <c r="F113" i="5"/>
  <c r="F114" i="5"/>
  <c r="F96" i="5"/>
  <c r="F53" i="5"/>
  <c r="F4" i="5"/>
  <c r="F5" i="5"/>
  <c r="E89" i="5"/>
  <c r="F112" i="5"/>
  <c r="E67" i="5"/>
  <c r="F92" i="5"/>
  <c r="F76" i="5"/>
  <c r="F75" i="5"/>
  <c r="F94" i="5"/>
  <c r="F91" i="5"/>
  <c r="F90" i="5"/>
  <c r="F70" i="5"/>
  <c r="F12" i="5"/>
  <c r="D89" i="5"/>
  <c r="D67" i="5"/>
  <c r="C93" i="5"/>
  <c r="E8" i="5"/>
  <c r="D8" i="5"/>
  <c r="C8" i="5"/>
  <c r="E43" i="1"/>
  <c r="E39" i="1"/>
  <c r="E24" i="1"/>
  <c r="E21" i="1" s="1"/>
  <c r="D43" i="1"/>
  <c r="G48" i="1"/>
  <c r="D39" i="1"/>
  <c r="C51" i="1"/>
  <c r="C43" i="1"/>
  <c r="C39" i="1"/>
  <c r="B43" i="1"/>
  <c r="B52" i="1"/>
  <c r="F52" i="1" s="1"/>
  <c r="F48" i="1"/>
  <c r="B39" i="1"/>
  <c r="F47" i="1"/>
  <c r="D28" i="1"/>
  <c r="F28" i="1" s="1"/>
  <c r="E28" i="1"/>
  <c r="C21" i="1"/>
  <c r="D21" i="1"/>
  <c r="C15" i="1"/>
  <c r="E15" i="1"/>
  <c r="C13" i="1"/>
  <c r="D13" i="1"/>
  <c r="E13" i="1"/>
  <c r="C10" i="1"/>
  <c r="C6" i="1" s="1"/>
  <c r="D10" i="1"/>
  <c r="D6" i="1" s="1"/>
  <c r="D5" i="1" s="1"/>
  <c r="D36" i="1" s="1"/>
  <c r="E10" i="1"/>
  <c r="B21" i="1"/>
  <c r="B15" i="1"/>
  <c r="B13" i="1"/>
  <c r="G10" i="4"/>
  <c r="G11" i="4"/>
  <c r="G13" i="4"/>
  <c r="B28" i="1"/>
  <c r="B10" i="1"/>
  <c r="C19" i="3"/>
  <c r="D19" i="3"/>
  <c r="E19" i="3"/>
  <c r="C22" i="3"/>
  <c r="D22" i="3"/>
  <c r="E22" i="3"/>
  <c r="E40" i="5"/>
  <c r="E50" i="5"/>
  <c r="E116" i="5"/>
  <c r="F79" i="5"/>
  <c r="F87" i="5"/>
  <c r="F88" i="5"/>
  <c r="D78" i="5"/>
  <c r="E78" i="5"/>
  <c r="E109" i="5"/>
  <c r="E57" i="5"/>
  <c r="C67" i="5"/>
  <c r="C57" i="5"/>
  <c r="F25" i="1"/>
  <c r="B22" i="3"/>
  <c r="B19" i="3"/>
  <c r="G7" i="1"/>
  <c r="G11" i="1"/>
  <c r="G18" i="1"/>
  <c r="G19" i="1"/>
  <c r="G20" i="1"/>
  <c r="G22" i="1"/>
  <c r="G23" i="1"/>
  <c r="G24" i="1"/>
  <c r="G25" i="1"/>
  <c r="G27" i="1"/>
  <c r="G29" i="1"/>
  <c r="G34" i="1"/>
  <c r="G35" i="1"/>
  <c r="G40" i="1"/>
  <c r="G41" i="1"/>
  <c r="G42" i="1"/>
  <c r="G44" i="1"/>
  <c r="G45" i="1"/>
  <c r="G46" i="1"/>
  <c r="G47" i="1"/>
  <c r="G51" i="1"/>
  <c r="G52" i="1"/>
  <c r="G53" i="1"/>
  <c r="G54" i="1"/>
  <c r="F11" i="1"/>
  <c r="F12" i="1"/>
  <c r="F18" i="1"/>
  <c r="F19" i="1"/>
  <c r="F20" i="1"/>
  <c r="F22" i="1"/>
  <c r="F23" i="1"/>
  <c r="F27" i="1"/>
  <c r="F29" i="1"/>
  <c r="F30" i="1"/>
  <c r="F34" i="1"/>
  <c r="F35" i="1"/>
  <c r="F40" i="1"/>
  <c r="F41" i="1"/>
  <c r="F42" i="1"/>
  <c r="F44" i="1"/>
  <c r="F45" i="1"/>
  <c r="F46" i="1"/>
  <c r="F53" i="1"/>
  <c r="F54" i="1"/>
  <c r="F23" i="4"/>
  <c r="F24" i="4"/>
  <c r="F25" i="4"/>
  <c r="F26" i="4"/>
  <c r="F20" i="4"/>
  <c r="G4" i="4"/>
  <c r="G5" i="4"/>
  <c r="G6" i="4"/>
  <c r="G7" i="4"/>
  <c r="G8" i="4"/>
  <c r="G9" i="4"/>
  <c r="G3" i="4"/>
  <c r="F5" i="4"/>
  <c r="F6" i="4"/>
  <c r="F7" i="4"/>
  <c r="F8" i="4"/>
  <c r="F9" i="4"/>
  <c r="F3" i="4"/>
  <c r="B30" i="4"/>
  <c r="B14" i="4"/>
  <c r="C14" i="4"/>
  <c r="D14" i="4"/>
  <c r="E14" i="4"/>
  <c r="C30" i="4"/>
  <c r="C78" i="5"/>
  <c r="F74" i="5"/>
  <c r="D30" i="4"/>
  <c r="G22" i="4"/>
  <c r="G23" i="4"/>
  <c r="G24" i="4"/>
  <c r="G25" i="4"/>
  <c r="G26" i="4"/>
  <c r="G28" i="4"/>
  <c r="G29" i="4"/>
  <c r="G20" i="4"/>
  <c r="E30" i="4"/>
  <c r="D82" i="5"/>
  <c r="F82" i="5" s="1"/>
  <c r="C98" i="5"/>
  <c r="D98" i="5"/>
  <c r="E98" i="5"/>
  <c r="C50" i="5"/>
  <c r="D50" i="5"/>
  <c r="F9" i="5"/>
  <c r="F10" i="5"/>
  <c r="F11" i="5"/>
  <c r="F14" i="5"/>
  <c r="F15" i="5"/>
  <c r="F16" i="5"/>
  <c r="F17" i="5"/>
  <c r="F18" i="5"/>
  <c r="F19" i="5"/>
  <c r="F21" i="5"/>
  <c r="F22" i="5"/>
  <c r="F23" i="5"/>
  <c r="F24" i="5"/>
  <c r="F25" i="5"/>
  <c r="F26" i="5"/>
  <c r="F27" i="5"/>
  <c r="F28" i="5"/>
  <c r="F29" i="5"/>
  <c r="F31" i="5"/>
  <c r="F32" i="5"/>
  <c r="F33" i="5"/>
  <c r="F34" i="5"/>
  <c r="F42" i="5"/>
  <c r="F43" i="5"/>
  <c r="F44" i="5"/>
  <c r="F45" i="5"/>
  <c r="F46" i="5"/>
  <c r="F47" i="5"/>
  <c r="F48" i="5"/>
  <c r="F49" i="5"/>
  <c r="F55" i="5"/>
  <c r="F71" i="5"/>
  <c r="F72" i="5"/>
  <c r="F73" i="5"/>
  <c r="F95" i="5"/>
  <c r="C40" i="5"/>
  <c r="D40" i="5"/>
  <c r="D62" i="5"/>
  <c r="E62" i="5"/>
  <c r="C62" i="5"/>
  <c r="E85" i="5"/>
  <c r="C37" i="5"/>
  <c r="D37" i="5"/>
  <c r="C30" i="5"/>
  <c r="D30" i="5"/>
  <c r="C20" i="5"/>
  <c r="D20" i="5"/>
  <c r="C13" i="5"/>
  <c r="D13" i="5"/>
  <c r="E37" i="5"/>
  <c r="E30" i="5"/>
  <c r="E20" i="5"/>
  <c r="E13" i="5"/>
  <c r="E38" i="1" l="1"/>
  <c r="G39" i="1"/>
  <c r="F21" i="1"/>
  <c r="C5" i="1"/>
  <c r="C36" i="1" s="1"/>
  <c r="B51" i="1"/>
  <c r="F51" i="1" s="1"/>
  <c r="B38" i="1"/>
  <c r="B55" i="1" s="1"/>
  <c r="F24" i="1"/>
  <c r="D77" i="5"/>
  <c r="F89" i="5"/>
  <c r="F30" i="5"/>
  <c r="E55" i="1"/>
  <c r="D38" i="1"/>
  <c r="G21" i="1"/>
  <c r="C38" i="1"/>
  <c r="C55" i="1"/>
  <c r="F43" i="1"/>
  <c r="G43" i="1"/>
  <c r="E6" i="1"/>
  <c r="G28" i="1"/>
  <c r="F10" i="1"/>
  <c r="B6" i="1"/>
  <c r="G10" i="1"/>
  <c r="E7" i="5"/>
  <c r="G30" i="4"/>
  <c r="F30" i="4"/>
  <c r="D56" i="5"/>
  <c r="D7" i="5"/>
  <c r="D126" i="5" s="1"/>
  <c r="F57" i="5"/>
  <c r="G14" i="4"/>
  <c r="F14" i="4"/>
  <c r="B23" i="3"/>
  <c r="C77" i="5"/>
  <c r="F13" i="5"/>
  <c r="E77" i="5"/>
  <c r="E56" i="5" s="1"/>
  <c r="F8" i="5"/>
  <c r="F20" i="5"/>
  <c r="F67" i="5"/>
  <c r="F40" i="5"/>
  <c r="F50" i="5"/>
  <c r="C7" i="5"/>
  <c r="E126" i="5" l="1"/>
  <c r="E5" i="1"/>
  <c r="G5" i="1" s="1"/>
  <c r="G6" i="1"/>
  <c r="F56" i="5"/>
  <c r="F7" i="5"/>
  <c r="E23" i="3"/>
  <c r="D23" i="3"/>
  <c r="C23" i="3"/>
  <c r="G36" i="1" l="1"/>
  <c r="F126" i="5"/>
  <c r="G18" i="3"/>
  <c r="G36" i="3"/>
  <c r="F36" i="3"/>
  <c r="G21" i="3"/>
  <c r="G20" i="3"/>
  <c r="G19" i="3"/>
  <c r="G17" i="3"/>
  <c r="G16" i="3"/>
  <c r="F21" i="3"/>
  <c r="F20" i="3"/>
  <c r="F19" i="3"/>
  <c r="F18" i="3" l="1"/>
  <c r="G40" i="3" l="1"/>
  <c r="F40" i="3"/>
  <c r="F16" i="3" l="1"/>
  <c r="F78" i="5"/>
  <c r="F77" i="5"/>
  <c r="F39" i="1"/>
  <c r="F38" i="1"/>
  <c r="F55" i="1"/>
  <c r="F6" i="1"/>
  <c r="B5" i="1"/>
  <c r="B36" i="1" s="1"/>
  <c r="F5" i="1" l="1"/>
  <c r="F36" i="1"/>
  <c r="D55" i="1" l="1"/>
  <c r="G55" i="1" s="1"/>
  <c r="G38" i="1"/>
</calcChain>
</file>

<file path=xl/sharedStrings.xml><?xml version="1.0" encoding="utf-8"?>
<sst xmlns="http://schemas.openxmlformats.org/spreadsheetml/2006/main" count="271" uniqueCount="199">
  <si>
    <t>Oznaka</t>
  </si>
  <si>
    <t>Indeks 4./1. (5.)</t>
  </si>
  <si>
    <t>Indeks 4./3. (6.)</t>
  </si>
  <si>
    <t>A. RAČUN PRIHODA I RASHODA</t>
  </si>
  <si>
    <t>6 Prihodi poslovanja</t>
  </si>
  <si>
    <t>63 Pomoći iz inozemstva i od subjekata unutar općeg proračuna</t>
  </si>
  <si>
    <t>634 Pomoći od izvanproračunskih korisnika</t>
  </si>
  <si>
    <t>6341 Tekuće pomoći od izvanproračunskih korisnika</t>
  </si>
  <si>
    <t>636 Pomoći proračunskim korisnicima iz proračuna koji im nije nadležan</t>
  </si>
  <si>
    <t>6361 Tekuće pomoći proračunskim korisnicima iz proračuna koji im nije nadležan</t>
  </si>
  <si>
    <t>6362 Kapitalne pomoći proračunskim korisnicima iz proračuna koji im nije nadležan</t>
  </si>
  <si>
    <t>65 Prihodi od upravnih i administrativnih pristojbi, pristojbi po posebnim propisima i naknada</t>
  </si>
  <si>
    <t>652 Prihodi po posebnim propisima</t>
  </si>
  <si>
    <t>6526 Ostali nespomenuti prihodi</t>
  </si>
  <si>
    <t>66 Prihodi od prodaje proizvoda i robe te pruženih usluga i prihodi od donacija te povrati po protestiranim jamstvima</t>
  </si>
  <si>
    <t>661 Prihodi od prodaje proizvoda i robe te pruženih usluga</t>
  </si>
  <si>
    <t>6615 Prihodi od pruženih usluga</t>
  </si>
  <si>
    <t>7 Prihodi od prodaje nefinancijske imovine</t>
  </si>
  <si>
    <t>3 Rashodi poslovanja</t>
  </si>
  <si>
    <t>31 Rashodi za zaposlene</t>
  </si>
  <si>
    <t>311 Plaće (Bruto)</t>
  </si>
  <si>
    <t>312 Ostali rashodi za zaposlene</t>
  </si>
  <si>
    <t>313 Doprinosi na plaće</t>
  </si>
  <si>
    <t>32 Materijalni rashodi</t>
  </si>
  <si>
    <t>321 Naknade troškova zaposlenima</t>
  </si>
  <si>
    <t>322 Rashodi za materijal i energiju</t>
  </si>
  <si>
    <t>323 Rashodi za usluge</t>
  </si>
  <si>
    <t>329 Ostali nespomenuti rashodi poslovanja</t>
  </si>
  <si>
    <t>4 Rashodi za nabavu nefinancijske imovine</t>
  </si>
  <si>
    <t>42 Rashodi za nabavu proizvedene dugotrajne imovine</t>
  </si>
  <si>
    <t>422 Postrojenja i oprema</t>
  </si>
  <si>
    <t>424 Knjige, umjetnička djela i ostale izložbene vrijednosti</t>
  </si>
  <si>
    <t>SVEUKUPNO RASHODI</t>
  </si>
  <si>
    <t>67 Prihodi iz nadležnog proračuna i od HZZO-a temeljem ugovornih obveza</t>
  </si>
  <si>
    <t>6711 Prihodi iz nadležnog proračuna za financiranje rashoda poslovanja</t>
  </si>
  <si>
    <t>671 Prihodi iz nadležnog proračuna za financiranje redovne djelatnosti proračunskih korisnika</t>
  </si>
  <si>
    <t>6712 Prihodi iz nadležnog proračuna za nabavu nefinancijske imovine</t>
  </si>
  <si>
    <t>Razlika - višak/manjak</t>
  </si>
  <si>
    <t xml:space="preserve"> PRIHODI UKUPNO</t>
  </si>
  <si>
    <t>RASHODI UKUPNO</t>
  </si>
  <si>
    <t>B. RAČUN FINANCIRANJA</t>
  </si>
  <si>
    <t>8 Primici od financijske imovine i zaduživanja</t>
  </si>
  <si>
    <t>5  Izdaci za financijsku imovinu i otplate zajmova</t>
  </si>
  <si>
    <t>Neto zaduživanje/financiranje</t>
  </si>
  <si>
    <t>Višak/manjak iz prethodnih godina</t>
  </si>
  <si>
    <t xml:space="preserve">I. OPĆI DIO  </t>
  </si>
  <si>
    <t>Program: 2204 SREDNJE ŠKOLSTVO STANDARD</t>
  </si>
  <si>
    <t>A2204-01 Djelatnost srednjih škola</t>
  </si>
  <si>
    <t>Funk. klas: 0922 Više srednješkolsko obrazovanje</t>
  </si>
  <si>
    <t>Izvor financiranja: 451 F.P. I dodatni udio  u pro.na dohodak</t>
  </si>
  <si>
    <t>321-NAKNADE TROŠKOVA ZAPOSLENICIMA</t>
  </si>
  <si>
    <t>3211-Službena putovanja</t>
  </si>
  <si>
    <t>3212-Naknade za prijevoz na posao i s posla</t>
  </si>
  <si>
    <t>3213-Stručno usavršavanje zaposlenika</t>
  </si>
  <si>
    <t>322-MATERIJALNI RASHODI</t>
  </si>
  <si>
    <t>3221-Uredski materijal</t>
  </si>
  <si>
    <t>3222-Materijali  i sirovine</t>
  </si>
  <si>
    <t>3223-Energija</t>
  </si>
  <si>
    <t>3224-Materijali i dijelovi za tekuć.i inves.održ.</t>
  </si>
  <si>
    <t>3225-Sitni inventar i auto gume</t>
  </si>
  <si>
    <t>323-RASHODI ZA USLUGE</t>
  </si>
  <si>
    <t>3231-Usluge telefona ,pošte i prijevoza</t>
  </si>
  <si>
    <t>3232-Usluge tekuć.i investic.održavanja</t>
  </si>
  <si>
    <t>3234-Komunalne usluge</t>
  </si>
  <si>
    <t>3235-Zakupnine i najamnine</t>
  </si>
  <si>
    <t>3236-Zdravstvene i veterinarske usluge</t>
  </si>
  <si>
    <t>3237-Intelektualne i osobne usluge</t>
  </si>
  <si>
    <t>3238-Računalne usluge</t>
  </si>
  <si>
    <t>3239-Ostale usluge</t>
  </si>
  <si>
    <t>329-OSTALE USLUGE</t>
  </si>
  <si>
    <t>3292-Premije osiguranja</t>
  </si>
  <si>
    <t>3293-Reprezentacija</t>
  </si>
  <si>
    <t>3294-Članarine</t>
  </si>
  <si>
    <t>3299-Ostali nespom.rashodi poslovanja</t>
  </si>
  <si>
    <t>4221-uredska oprema i namještaj</t>
  </si>
  <si>
    <t>329-OSTALI NESPOM.RASHODI</t>
  </si>
  <si>
    <t>A2205-12 Podizanje kvalitete i standarda u školstvu</t>
  </si>
  <si>
    <t>Izvor financiranja: 31 Vlastiti prihodi korisnici</t>
  </si>
  <si>
    <t>Izvor financiranja:41 Prihodi za posebne namjene</t>
  </si>
  <si>
    <t>312-Ostali rashodi za zaposlene</t>
  </si>
  <si>
    <t>3121-Ostali rashodi za zaposlene</t>
  </si>
  <si>
    <t>Izvor financiranja: 11 -Opći prihodi i primitci</t>
  </si>
  <si>
    <t>311-Plaće za zaposlene</t>
  </si>
  <si>
    <t>3111-Plaće po sudskim presudama</t>
  </si>
  <si>
    <t>Izvor financiranja 510-Državni proračun</t>
  </si>
  <si>
    <t>4221-Uredska oprema i namještaj</t>
  </si>
  <si>
    <t>424-Knjige</t>
  </si>
  <si>
    <t>4241-Knjige</t>
  </si>
  <si>
    <t>3299-ostali nespom.rashodi poslovanja</t>
  </si>
  <si>
    <t>Izvor financiranja:420 Višak prihoda poslovanja</t>
  </si>
  <si>
    <t>Izvor financiranja:61 Tekuće donacije korisnici</t>
  </si>
  <si>
    <t>A2204-07 Administracija i upravljanje</t>
  </si>
  <si>
    <t>3111-Plaće za redovan rad</t>
  </si>
  <si>
    <t>313-Doprinosi za OZO</t>
  </si>
  <si>
    <t>3132-Doprinosi za OZO</t>
  </si>
  <si>
    <t>329-Ostali nespom.rashodi</t>
  </si>
  <si>
    <t>3295-Novčana naknad.za nezap.invalida</t>
  </si>
  <si>
    <t>Izvor financiranja:540 Pomoći iz inozemstva</t>
  </si>
  <si>
    <t>321-Naknade troškova prijevoza na posao i s posla</t>
  </si>
  <si>
    <t>3212-Prijevoz na posao i s posla</t>
  </si>
  <si>
    <t>3299-Ostali nespomenuti rash.poslovanja</t>
  </si>
  <si>
    <t xml:space="preserve">Ostvarenje preth. god. </t>
  </si>
  <si>
    <t>Izvor: 31 Vlastiti prihodi - proračunski korisnici</t>
  </si>
  <si>
    <t>Izvor: 110 Opći prihodi i primitci</t>
  </si>
  <si>
    <t>Izvor: 41 Prihodi za posebne namjene - proračunski korisnici</t>
  </si>
  <si>
    <t>Izvor: 42 Višak/manjak prihoda korisnici</t>
  </si>
  <si>
    <t>Izvor: 45-F.P. I dod.udio u por.na dohodak</t>
  </si>
  <si>
    <t>Izvor: 51 Pomoći iz državnog proračuna</t>
  </si>
  <si>
    <t>Izvor: 54 Pomoći iz inozemstva</t>
  </si>
  <si>
    <t>Izvor: 61 Donacije - proračunski korisnici</t>
  </si>
  <si>
    <t>SVEUKUPNO PRIHODI:</t>
  </si>
  <si>
    <t xml:space="preserve">PRIHODI I RASHODI </t>
  </si>
  <si>
    <t>OPĆI DIO</t>
  </si>
  <si>
    <t>Bročana oznaka i naziv računa prihoda i rashoda</t>
  </si>
  <si>
    <t>638 Pom.i iz DP tem.prijena EU sred</t>
  </si>
  <si>
    <t>663-Donacije od pravnih i fiz.osoba</t>
  </si>
  <si>
    <t>6631-Tekuće donacije</t>
  </si>
  <si>
    <t>6381-Pomoći temeljem prijenosa EU sred.</t>
  </si>
  <si>
    <t>9 VLASTITI IZVORI</t>
  </si>
  <si>
    <t>922 VIŠAK PRIHODA</t>
  </si>
  <si>
    <t>SVEUKUPNO PRIHODI+VIŠAK PRIHODA</t>
  </si>
  <si>
    <t>SVEUKUPNO :</t>
  </si>
  <si>
    <t>Indeks 4./3.</t>
  </si>
  <si>
    <t>9-Preneseni višak predh.god.</t>
  </si>
  <si>
    <t>SVEUKUPNO RASHODI:</t>
  </si>
  <si>
    <t>3227-Službena, radna i zaštitna odjeća i obuća</t>
  </si>
  <si>
    <t>3233-Usluge promidžbe i informiranja</t>
  </si>
  <si>
    <t>343-OSTALI FINANCIJSKI RASHODI</t>
  </si>
  <si>
    <t>3433-Zatezne kamate iz poslovnih odnosa</t>
  </si>
  <si>
    <t>T2204-04 Hitne interven.u srednjim školama</t>
  </si>
  <si>
    <t>Projekt:4302-52 Projekt Pripravništvo u javnim službama</t>
  </si>
  <si>
    <t>Projekt:4302-57 Projekt Erasmus+The image of the EU-GVN</t>
  </si>
  <si>
    <t>A2205-01 Javne potrebe u prosvjeti-korisnici.SŠ</t>
  </si>
  <si>
    <t>3222-Namirnice</t>
  </si>
  <si>
    <t>Izvor financiranja:511 Državni proračun</t>
  </si>
  <si>
    <t>3222- Namirnice</t>
  </si>
  <si>
    <t>Izvor financiranja:190 Predfinanciranje iz ŽP</t>
  </si>
  <si>
    <t>A2205-31 Školska shema</t>
  </si>
  <si>
    <t>3299-Ostali nespomenuti rashodi</t>
  </si>
  <si>
    <t>3293- Reprezentacija</t>
  </si>
  <si>
    <t>3211- Službena putovanja</t>
  </si>
  <si>
    <t>631 Tekuće pomoći od inozemnih vlada</t>
  </si>
  <si>
    <t>639 Prijenosi između proračunskih korisnika istog proračuna</t>
  </si>
  <si>
    <t>6391 Tekući prijenosi između proračunskih korisnika istog proračuna</t>
  </si>
  <si>
    <t>6393 Tekući prijenosi između proračunskih korisnika istog proračuna temeljem prijenosa  EU sredstava</t>
  </si>
  <si>
    <t>683 Ostali prihodi</t>
  </si>
  <si>
    <t>68 Ostali prihodi</t>
  </si>
  <si>
    <t>3299-Ostali nespomenuti rashodi posl.</t>
  </si>
  <si>
    <t>Izvor financiranja 540 Pomoći iz inozemstva</t>
  </si>
  <si>
    <t>Izvor: 11 Opći prihodi i primitci</t>
  </si>
  <si>
    <t>Izvor:19 Predfinanciranje iz ŽP</t>
  </si>
  <si>
    <t>Izvor: 53 Proračun JLS</t>
  </si>
  <si>
    <t>3237- Intelektualne usluge</t>
  </si>
  <si>
    <t>Projekt:4205-34 Projekt e-škole</t>
  </si>
  <si>
    <t>Projekt:2205-37 Zalihe menstrualnih higijenskih potrepština</t>
  </si>
  <si>
    <t>3812-Materijal za hig.potrebe i njegu</t>
  </si>
  <si>
    <t>Izvor financiranja: 51 -Državni proračun</t>
  </si>
  <si>
    <t>Izvor financiranja:53 Proračun JLS</t>
  </si>
  <si>
    <t>38-Ostali rashodi</t>
  </si>
  <si>
    <t>381 Tekuće donacije</t>
  </si>
  <si>
    <t xml:space="preserve">        Na temelju Zakona o proračunu ("Narodne novine“ broj 87/08, 136/12 i 15/15, 144/21),i Pravilnika o polugodišnjem i godišnjem izvještaju o izvršenju proračuna ("Narodne novine" 24/13, 102/17 i 1/20) Srednja škola Gračac podnosi školskom odboru:</t>
  </si>
  <si>
    <t>Prijenos viška/manjka u sljedeće razdoblje</t>
  </si>
  <si>
    <t>PRIHODI I RASHODI 2023.PREMA EKONOMSKOJ KLASIFIKACIJI</t>
  </si>
  <si>
    <t>7 Prihodi od prodaje nef.imovine</t>
  </si>
  <si>
    <t>6632-kapitalne donacije</t>
  </si>
  <si>
    <t>3214-Ostale naknade troškova zaposlenima</t>
  </si>
  <si>
    <t>321-NAKNADE TROŠKOVA ZAPOSLENIMA</t>
  </si>
  <si>
    <t>3211- službena putovanja</t>
  </si>
  <si>
    <t>3294-Članarine i norme</t>
  </si>
  <si>
    <t>3299-Ostali nespomenuti rashodi poslovanja</t>
  </si>
  <si>
    <t>3221-Uredski materijal i ostali mat. rashodi</t>
  </si>
  <si>
    <t>3222- Materijal i sirovine</t>
  </si>
  <si>
    <t>4221- Uredska oprema i namještaj</t>
  </si>
  <si>
    <t>4227-Uređaji, strojevi i oprema za ostale namjene</t>
  </si>
  <si>
    <t>3811-Tekuće donacije u novcu</t>
  </si>
  <si>
    <t>T2205-35 Projektna dokumentacija-javne potrebe u SŠ</t>
  </si>
  <si>
    <t>Izvor financiranja. 510 Državni proračun</t>
  </si>
  <si>
    <t>Izvor: 7104- Srednje škole</t>
  </si>
  <si>
    <t>Godišnji izvještaj o izvršenju financijskog plana za 2023. prema programskoj i ekonomskoj klasifikaciji te izvorima financiranja</t>
  </si>
  <si>
    <t>GODIŠNJII  IZVJEŠTAJ O IZVRŠENJU FINANCIJSKOG PLANA ZA 2024. GODINU</t>
  </si>
  <si>
    <t xml:space="preserve">Financijski plan   za 2024. godinu </t>
  </si>
  <si>
    <t>Ostvarenje/Izvršenje 2023.</t>
  </si>
  <si>
    <t>Izvorni plan 2024.</t>
  </si>
  <si>
    <t>Tekući plan -2024.</t>
  </si>
  <si>
    <t>Ostvarenje/Izvršenje  2024.</t>
  </si>
  <si>
    <t>Ostvarenje preth. 2023.god</t>
  </si>
  <si>
    <t>Tekući plan 2024.</t>
  </si>
  <si>
    <t>Izvršenje 2024.</t>
  </si>
  <si>
    <t>382 Kapitalne donacije</t>
  </si>
  <si>
    <t>Indeks izvršenje/plan</t>
  </si>
  <si>
    <t>PRIHODI PO IZVORIMA FIHNANCIIRANJA 2024..GODINA</t>
  </si>
  <si>
    <t>Ostvarenje 2023. god. (1)</t>
  </si>
  <si>
    <t>Izvorni plan 2024. (2.)</t>
  </si>
  <si>
    <t>Tekući plan 2024. (3.)</t>
  </si>
  <si>
    <t>Ostvarenje2024. (4.)</t>
  </si>
  <si>
    <t>RASHODI PO IZVORIMA FINANCIRANJA 2024. GODINA</t>
  </si>
  <si>
    <t>Ostvarenje 2024.</t>
  </si>
  <si>
    <t>3812-Tekuće donacije u naravi</t>
  </si>
  <si>
    <t>Indeks 2024/2023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</si>
</sst>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5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7"/>
      <color rgb="FF000000"/>
      <name val="Verdana"/>
      <family val="2"/>
      <charset val="238"/>
    </font>
    <font>
      <b/>
      <sz val="9"/>
      <color rgb="FF000000"/>
      <name val="Calibri Light"/>
      <family val="2"/>
      <charset val="238"/>
    </font>
    <font>
      <sz val="7"/>
      <color theme="1"/>
      <name val="Verdana"/>
      <family val="2"/>
      <charset val="238"/>
    </font>
    <font>
      <b/>
      <sz val="7"/>
      <color rgb="FF000000"/>
      <name val="Arial"/>
      <family val="2"/>
      <charset val="238"/>
    </font>
    <font>
      <sz val="9"/>
      <color rgb="FF000000"/>
      <name val="Calibri Light"/>
      <family val="2"/>
      <charset val="238"/>
    </font>
    <font>
      <sz val="7"/>
      <color rgb="FF000000"/>
      <name val="Arial"/>
      <family val="2"/>
      <charset val="238"/>
    </font>
    <font>
      <sz val="9"/>
      <color theme="1"/>
      <name val="Calibri Light"/>
      <family val="2"/>
      <charset val="238"/>
    </font>
    <font>
      <b/>
      <sz val="7"/>
      <color theme="1"/>
      <name val="Verdana"/>
      <family val="2"/>
      <charset val="238"/>
    </font>
    <font>
      <sz val="12"/>
      <name val="Calibri"/>
      <family val="2"/>
      <charset val="238"/>
      <scheme val="minor"/>
    </font>
    <font>
      <sz val="8"/>
      <color theme="1"/>
      <name val="Verdana"/>
      <family val="2"/>
      <charset val="238"/>
    </font>
    <font>
      <sz val="8"/>
      <name val="Calibri"/>
      <family val="2"/>
      <charset val="238"/>
      <scheme val="minor"/>
    </font>
    <font>
      <b/>
      <sz val="8"/>
      <color rgb="FF000000"/>
      <name val="Verdana"/>
      <family val="2"/>
      <charset val="238"/>
    </font>
    <font>
      <sz val="8"/>
      <color rgb="FF000000"/>
      <name val="Arial"/>
      <family val="2"/>
      <charset val="238"/>
    </font>
    <font>
      <sz val="8"/>
      <color rgb="FF000000"/>
      <name val="Verdana"/>
      <family val="2"/>
      <charset val="238"/>
    </font>
    <font>
      <b/>
      <sz val="7.5"/>
      <color rgb="FF000000"/>
      <name val="Microsoft Sans Serif"/>
      <family val="2"/>
      <charset val="238"/>
    </font>
    <font>
      <sz val="7.5"/>
      <color rgb="FF000000"/>
      <name val="Microsoft Sans Serif"/>
      <family val="2"/>
      <charset val="238"/>
    </font>
    <font>
      <sz val="10"/>
      <name val="Calibri"/>
      <family val="2"/>
      <charset val="238"/>
      <scheme val="minor"/>
    </font>
    <font>
      <sz val="9"/>
      <color theme="1"/>
      <name val="Verdana"/>
      <family val="2"/>
      <charset val="238"/>
    </font>
    <font>
      <b/>
      <sz val="10"/>
      <color rgb="FF000000"/>
      <name val="Arial"/>
      <family val="2"/>
      <charset val="238"/>
    </font>
    <font>
      <b/>
      <sz val="9"/>
      <color rgb="FF000000"/>
      <name val="Verdana"/>
      <family val="2"/>
      <charset val="238"/>
    </font>
    <font>
      <b/>
      <sz val="9"/>
      <color rgb="FF000000"/>
      <name val="Arial"/>
      <family val="2"/>
      <charset val="238"/>
    </font>
    <font>
      <sz val="9"/>
      <color rgb="FF000000"/>
      <name val="Arial"/>
      <family val="2"/>
      <charset val="238"/>
    </font>
    <font>
      <b/>
      <sz val="9"/>
      <color rgb="FF000000"/>
      <name val="Microsoft Sans Serif"/>
      <family val="2"/>
      <charset val="238"/>
    </font>
    <font>
      <sz val="10"/>
      <color rgb="FF000000"/>
      <name val="Arial"/>
      <family val="2"/>
      <charset val="238"/>
    </font>
    <font>
      <b/>
      <sz val="9"/>
      <color theme="1"/>
      <name val="Verdana"/>
      <family val="2"/>
      <charset val="238"/>
    </font>
    <font>
      <b/>
      <sz val="8"/>
      <color rgb="FF000000"/>
      <name val="Arial"/>
      <family val="2"/>
      <charset val="238"/>
    </font>
    <font>
      <b/>
      <sz val="10"/>
      <color rgb="FF000000"/>
      <name val="Calibri Light"/>
      <family val="2"/>
      <charset val="238"/>
    </font>
    <font>
      <sz val="10"/>
      <color theme="1"/>
      <name val="Calibri"/>
      <family val="2"/>
      <charset val="238"/>
      <scheme val="minor"/>
    </font>
    <font>
      <sz val="9"/>
      <color rgb="FF000000"/>
      <name val="Microsoft Sans Serif"/>
      <family val="2"/>
      <charset val="238"/>
    </font>
    <font>
      <b/>
      <sz val="7.5"/>
      <color rgb="FF000000"/>
      <name val="Arial"/>
      <family val="2"/>
      <charset val="238"/>
    </font>
    <font>
      <sz val="9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10"/>
      <color rgb="FF000000"/>
      <name val="Verdana"/>
      <family val="2"/>
      <charset val="238"/>
    </font>
    <font>
      <b/>
      <sz val="10"/>
      <color rgb="FF000000"/>
      <name val="Verdana"/>
      <family val="2"/>
      <charset val="238"/>
    </font>
    <font>
      <b/>
      <sz val="11"/>
      <color rgb="FF000000"/>
      <name val="Arial"/>
      <family val="2"/>
      <charset val="238"/>
    </font>
    <font>
      <b/>
      <sz val="8"/>
      <color theme="1"/>
      <name val="Verdana"/>
      <family val="2"/>
      <charset val="238"/>
    </font>
    <font>
      <b/>
      <sz val="10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87CEFA"/>
        <bgColor indexed="64"/>
      </patternFill>
    </fill>
    <fill>
      <patternFill patternType="solid">
        <fgColor rgb="FF00B0F0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57">
    <xf numFmtId="0" fontId="0" fillId="0" borderId="0" xfId="0"/>
    <xf numFmtId="0" fontId="20" fillId="0" borderId="0" xfId="0" applyFont="1" applyAlignment="1">
      <alignment wrapText="1"/>
    </xf>
    <xf numFmtId="4" fontId="19" fillId="33" borderId="11" xfId="0" applyNumberFormat="1" applyFont="1" applyFill="1" applyBorder="1" applyAlignment="1">
      <alignment horizontal="right" wrapText="1"/>
    </xf>
    <xf numFmtId="0" fontId="19" fillId="33" borderId="11" xfId="0" applyFont="1" applyFill="1" applyBorder="1" applyAlignment="1">
      <alignment horizontal="right" wrapText="1"/>
    </xf>
    <xf numFmtId="0" fontId="20" fillId="0" borderId="0" xfId="0" applyFont="1"/>
    <xf numFmtId="4" fontId="22" fillId="33" borderId="11" xfId="0" applyNumberFormat="1" applyFont="1" applyFill="1" applyBorder="1" applyAlignment="1">
      <alignment horizontal="right" wrapText="1"/>
    </xf>
    <xf numFmtId="0" fontId="24" fillId="0" borderId="0" xfId="0" applyFont="1"/>
    <xf numFmtId="4" fontId="19" fillId="34" borderId="11" xfId="0" applyNumberFormat="1" applyFont="1" applyFill="1" applyBorder="1" applyAlignment="1">
      <alignment horizontal="right" wrapText="1"/>
    </xf>
    <xf numFmtId="0" fontId="25" fillId="0" borderId="0" xfId="0" applyFont="1"/>
    <xf numFmtId="0" fontId="27" fillId="0" borderId="0" xfId="0" applyFont="1" applyAlignment="1">
      <alignment horizontal="left" indent="1"/>
    </xf>
    <xf numFmtId="0" fontId="28" fillId="35" borderId="0" xfId="0" applyFont="1" applyFill="1" applyAlignment="1">
      <alignment horizontal="left" vertical="center" wrapText="1"/>
    </xf>
    <xf numFmtId="0" fontId="27" fillId="0" borderId="0" xfId="0" applyFont="1" applyAlignment="1">
      <alignment horizontal="left" wrapText="1"/>
    </xf>
    <xf numFmtId="0" fontId="29" fillId="0" borderId="10" xfId="0" applyFont="1" applyBorder="1" applyAlignment="1">
      <alignment horizontal="center" vertical="center" wrapText="1"/>
    </xf>
    <xf numFmtId="0" fontId="30" fillId="33" borderId="11" xfId="0" applyFont="1" applyFill="1" applyBorder="1" applyAlignment="1">
      <alignment horizontal="left" wrapText="1" indent="1"/>
    </xf>
    <xf numFmtId="4" fontId="30" fillId="33" borderId="11" xfId="0" applyNumberFormat="1" applyFont="1" applyFill="1" applyBorder="1" applyAlignment="1">
      <alignment horizontal="right" wrapText="1" indent="1"/>
    </xf>
    <xf numFmtId="4" fontId="31" fillId="33" borderId="11" xfId="0" applyNumberFormat="1" applyFont="1" applyFill="1" applyBorder="1" applyAlignment="1">
      <alignment horizontal="right" wrapText="1" indent="1"/>
    </xf>
    <xf numFmtId="0" fontId="30" fillId="33" borderId="11" xfId="0" applyFont="1" applyFill="1" applyBorder="1" applyAlignment="1">
      <alignment horizontal="right" wrapText="1" indent="1"/>
    </xf>
    <xf numFmtId="4" fontId="30" fillId="33" borderId="16" xfId="0" applyNumberFormat="1" applyFont="1" applyFill="1" applyBorder="1" applyAlignment="1">
      <alignment horizontal="right" wrapText="1" indent="1"/>
    </xf>
    <xf numFmtId="0" fontId="30" fillId="33" borderId="16" xfId="0" applyFont="1" applyFill="1" applyBorder="1" applyAlignment="1">
      <alignment horizontal="left" wrapText="1" indent="1"/>
    </xf>
    <xf numFmtId="4" fontId="30" fillId="33" borderId="18" xfId="0" applyNumberFormat="1" applyFont="1" applyFill="1" applyBorder="1" applyAlignment="1">
      <alignment horizontal="right" wrapText="1" indent="1"/>
    </xf>
    <xf numFmtId="4" fontId="24" fillId="0" borderId="0" xfId="0" applyNumberFormat="1" applyFont="1"/>
    <xf numFmtId="4" fontId="33" fillId="33" borderId="11" xfId="0" applyNumberFormat="1" applyFont="1" applyFill="1" applyBorder="1" applyAlignment="1">
      <alignment horizontal="right" wrapText="1" indent="1"/>
    </xf>
    <xf numFmtId="0" fontId="33" fillId="33" borderId="11" xfId="0" applyFont="1" applyFill="1" applyBorder="1" applyAlignment="1">
      <alignment horizontal="left" wrapText="1" indent="1"/>
    </xf>
    <xf numFmtId="4" fontId="19" fillId="36" borderId="11" xfId="0" applyNumberFormat="1" applyFont="1" applyFill="1" applyBorder="1" applyAlignment="1">
      <alignment horizontal="right" wrapText="1"/>
    </xf>
    <xf numFmtId="4" fontId="36" fillId="33" borderId="11" xfId="0" applyNumberFormat="1" applyFont="1" applyFill="1" applyBorder="1" applyAlignment="1">
      <alignment horizontal="right" wrapText="1" indent="1"/>
    </xf>
    <xf numFmtId="4" fontId="32" fillId="33" borderId="11" xfId="0" applyNumberFormat="1" applyFont="1" applyFill="1" applyBorder="1" applyAlignment="1">
      <alignment horizontal="right" wrapText="1" indent="1"/>
    </xf>
    <xf numFmtId="0" fontId="37" fillId="0" borderId="10" xfId="0" applyFont="1" applyBorder="1" applyAlignment="1">
      <alignment horizontal="center" vertical="center" wrapText="1"/>
    </xf>
    <xf numFmtId="0" fontId="35" fillId="0" borderId="0" xfId="0" applyFont="1" applyAlignment="1">
      <alignment horizontal="left" wrapText="1"/>
    </xf>
    <xf numFmtId="4" fontId="38" fillId="33" borderId="11" xfId="0" applyNumberFormat="1" applyFont="1" applyFill="1" applyBorder="1" applyAlignment="1">
      <alignment horizontal="right" wrapText="1"/>
    </xf>
    <xf numFmtId="0" fontId="38" fillId="34" borderId="11" xfId="0" applyFont="1" applyFill="1" applyBorder="1" applyAlignment="1">
      <alignment horizontal="left" wrapText="1"/>
    </xf>
    <xf numFmtId="4" fontId="38" fillId="34" borderId="11" xfId="0" applyNumberFormat="1" applyFont="1" applyFill="1" applyBorder="1" applyAlignment="1">
      <alignment horizontal="right" wrapText="1"/>
    </xf>
    <xf numFmtId="4" fontId="38" fillId="37" borderId="11" xfId="0" applyNumberFormat="1" applyFont="1" applyFill="1" applyBorder="1" applyAlignment="1">
      <alignment horizontal="right" wrapText="1"/>
    </xf>
    <xf numFmtId="4" fontId="40" fillId="33" borderId="11" xfId="0" applyNumberFormat="1" applyFont="1" applyFill="1" applyBorder="1" applyAlignment="1">
      <alignment horizontal="right" wrapText="1" indent="1"/>
    </xf>
    <xf numFmtId="4" fontId="38" fillId="33" borderId="11" xfId="0" applyNumberFormat="1" applyFont="1" applyFill="1" applyBorder="1" applyAlignment="1">
      <alignment horizontal="right" wrapText="1" indent="1"/>
    </xf>
    <xf numFmtId="4" fontId="39" fillId="33" borderId="11" xfId="0" applyNumberFormat="1" applyFont="1" applyFill="1" applyBorder="1" applyAlignment="1">
      <alignment horizontal="right" wrapText="1" indent="1"/>
    </xf>
    <xf numFmtId="0" fontId="35" fillId="0" borderId="0" xfId="0" applyFont="1"/>
    <xf numFmtId="4" fontId="41" fillId="33" borderId="11" xfId="0" applyNumberFormat="1" applyFont="1" applyFill="1" applyBorder="1" applyAlignment="1">
      <alignment horizontal="right" wrapText="1" indent="1"/>
    </xf>
    <xf numFmtId="0" fontId="42" fillId="0" borderId="0" xfId="0" applyFont="1"/>
    <xf numFmtId="0" fontId="37" fillId="0" borderId="20" xfId="0" applyFont="1" applyBorder="1" applyAlignment="1">
      <alignment horizontal="center" vertical="center" wrapText="1"/>
    </xf>
    <xf numFmtId="0" fontId="37" fillId="0" borderId="19" xfId="0" applyFont="1" applyBorder="1" applyAlignment="1">
      <alignment horizontal="center" vertical="center" wrapText="1"/>
    </xf>
    <xf numFmtId="4" fontId="38" fillId="34" borderId="21" xfId="0" applyNumberFormat="1" applyFont="1" applyFill="1" applyBorder="1" applyAlignment="1">
      <alignment horizontal="right" wrapText="1"/>
    </xf>
    <xf numFmtId="0" fontId="42" fillId="0" borderId="0" xfId="0" applyFont="1" applyAlignment="1">
      <alignment horizontal="left" wrapText="1"/>
    </xf>
    <xf numFmtId="0" fontId="29" fillId="0" borderId="0" xfId="0" applyFont="1" applyBorder="1" applyAlignment="1">
      <alignment horizontal="center" vertical="center" wrapText="1"/>
    </xf>
    <xf numFmtId="0" fontId="29" fillId="0" borderId="20" xfId="0" applyFont="1" applyBorder="1" applyAlignment="1">
      <alignment horizontal="center" vertical="center" wrapText="1"/>
    </xf>
    <xf numFmtId="0" fontId="29" fillId="0" borderId="19" xfId="0" applyFont="1" applyBorder="1" applyAlignment="1">
      <alignment horizontal="center" vertical="center" wrapText="1"/>
    </xf>
    <xf numFmtId="4" fontId="30" fillId="33" borderId="21" xfId="0" applyNumberFormat="1" applyFont="1" applyFill="1" applyBorder="1" applyAlignment="1">
      <alignment horizontal="right" wrapText="1" indent="1"/>
    </xf>
    <xf numFmtId="4" fontId="31" fillId="33" borderId="21" xfId="0" applyNumberFormat="1" applyFont="1" applyFill="1" applyBorder="1" applyAlignment="1">
      <alignment horizontal="right" wrapText="1" indent="1"/>
    </xf>
    <xf numFmtId="0" fontId="19" fillId="33" borderId="11" xfId="0" applyNumberFormat="1" applyFont="1" applyFill="1" applyBorder="1" applyAlignment="1">
      <alignment horizontal="center" wrapText="1"/>
    </xf>
    <xf numFmtId="0" fontId="22" fillId="33" borderId="11" xfId="0" applyNumberFormat="1" applyFont="1" applyFill="1" applyBorder="1" applyAlignment="1">
      <alignment horizontal="center" wrapText="1"/>
    </xf>
    <xf numFmtId="4" fontId="43" fillId="33" borderId="11" xfId="0" applyNumberFormat="1" applyFont="1" applyFill="1" applyBorder="1" applyAlignment="1">
      <alignment horizontal="right" wrapText="1" indent="1"/>
    </xf>
    <xf numFmtId="0" fontId="38" fillId="33" borderId="11" xfId="0" applyFont="1" applyFill="1" applyBorder="1" applyAlignment="1">
      <alignment wrapText="1"/>
    </xf>
    <xf numFmtId="4" fontId="46" fillId="33" borderId="11" xfId="0" applyNumberFormat="1" applyFont="1" applyFill="1" applyBorder="1" applyAlignment="1">
      <alignment horizontal="right" wrapText="1" indent="1"/>
    </xf>
    <xf numFmtId="4" fontId="41" fillId="33" borderId="11" xfId="0" applyNumberFormat="1" applyFont="1" applyFill="1" applyBorder="1" applyAlignment="1">
      <alignment horizontal="right" wrapText="1"/>
    </xf>
    <xf numFmtId="0" fontId="38" fillId="0" borderId="20" xfId="0" applyFont="1" applyBorder="1" applyAlignment="1">
      <alignment horizontal="center" vertical="center" wrapText="1"/>
    </xf>
    <xf numFmtId="0" fontId="38" fillId="0" borderId="19" xfId="0" applyFont="1" applyBorder="1" applyAlignment="1">
      <alignment horizontal="center" vertical="center" wrapText="1"/>
    </xf>
    <xf numFmtId="0" fontId="48" fillId="0" borderId="0" xfId="0" applyFont="1" applyAlignment="1">
      <alignment horizontal="left" wrapText="1"/>
    </xf>
    <xf numFmtId="0" fontId="36" fillId="0" borderId="20" xfId="0" applyFont="1" applyBorder="1" applyAlignment="1">
      <alignment horizontal="center" vertical="center" wrapText="1"/>
    </xf>
    <xf numFmtId="0" fontId="36" fillId="0" borderId="19" xfId="0" applyFont="1" applyBorder="1" applyAlignment="1">
      <alignment horizontal="center" vertical="center" wrapText="1"/>
    </xf>
    <xf numFmtId="4" fontId="36" fillId="34" borderId="21" xfId="0" applyNumberFormat="1" applyFont="1" applyFill="1" applyBorder="1" applyAlignment="1">
      <alignment horizontal="right" wrapText="1"/>
    </xf>
    <xf numFmtId="4" fontId="36" fillId="37" borderId="11" xfId="0" applyNumberFormat="1" applyFont="1" applyFill="1" applyBorder="1" applyAlignment="1">
      <alignment horizontal="right" wrapText="1"/>
    </xf>
    <xf numFmtId="4" fontId="36" fillId="33" borderId="11" xfId="0" applyNumberFormat="1" applyFont="1" applyFill="1" applyBorder="1" applyAlignment="1">
      <alignment horizontal="right" wrapText="1"/>
    </xf>
    <xf numFmtId="4" fontId="36" fillId="34" borderId="11" xfId="0" applyNumberFormat="1" applyFont="1" applyFill="1" applyBorder="1" applyAlignment="1">
      <alignment horizontal="right" wrapText="1"/>
    </xf>
    <xf numFmtId="0" fontId="49" fillId="0" borderId="0" xfId="0" applyFont="1" applyAlignment="1">
      <alignment horizontal="left" wrapText="1"/>
    </xf>
    <xf numFmtId="4" fontId="41" fillId="33" borderId="11" xfId="0" applyNumberFormat="1" applyFont="1" applyFill="1" applyBorder="1" applyAlignment="1">
      <alignment wrapText="1"/>
    </xf>
    <xf numFmtId="4" fontId="36" fillId="33" borderId="11" xfId="0" applyNumberFormat="1" applyFont="1" applyFill="1" applyBorder="1" applyAlignment="1">
      <alignment wrapText="1"/>
    </xf>
    <xf numFmtId="0" fontId="50" fillId="0" borderId="0" xfId="0" applyFont="1" applyAlignment="1">
      <alignment horizontal="left" wrapText="1"/>
    </xf>
    <xf numFmtId="0" fontId="35" fillId="36" borderId="0" xfId="0" applyFont="1" applyFill="1" applyAlignment="1">
      <alignment horizontal="left" wrapText="1"/>
    </xf>
    <xf numFmtId="4" fontId="32" fillId="34" borderId="11" xfId="0" applyNumberFormat="1" applyFont="1" applyFill="1" applyBorder="1" applyAlignment="1">
      <alignment horizontal="right" wrapText="1" indent="1"/>
    </xf>
    <xf numFmtId="4" fontId="36" fillId="34" borderId="11" xfId="0" applyNumberFormat="1" applyFont="1" applyFill="1" applyBorder="1" applyAlignment="1">
      <alignment horizontal="right" wrapText="1" indent="1"/>
    </xf>
    <xf numFmtId="4" fontId="47" fillId="34" borderId="11" xfId="0" applyNumberFormat="1" applyFont="1" applyFill="1" applyBorder="1" applyAlignment="1">
      <alignment horizontal="right" wrapText="1" indent="1"/>
    </xf>
    <xf numFmtId="0" fontId="35" fillId="34" borderId="0" xfId="0" applyFont="1" applyFill="1" applyAlignment="1">
      <alignment horizontal="left" wrapText="1"/>
    </xf>
    <xf numFmtId="4" fontId="40" fillId="34" borderId="11" xfId="0" applyNumberFormat="1" applyFont="1" applyFill="1" applyBorder="1" applyAlignment="1">
      <alignment horizontal="right" wrapText="1" indent="1"/>
    </xf>
    <xf numFmtId="4" fontId="36" fillId="34" borderId="11" xfId="0" applyNumberFormat="1" applyFont="1" applyFill="1" applyBorder="1" applyAlignment="1">
      <alignment wrapText="1"/>
    </xf>
    <xf numFmtId="4" fontId="40" fillId="38" borderId="11" xfId="0" applyNumberFormat="1" applyFont="1" applyFill="1" applyBorder="1" applyAlignment="1">
      <alignment horizontal="right" wrapText="1" indent="1"/>
    </xf>
    <xf numFmtId="4" fontId="36" fillId="38" borderId="11" xfId="0" applyNumberFormat="1" applyFont="1" applyFill="1" applyBorder="1" applyAlignment="1">
      <alignment horizontal="right" wrapText="1" indent="1"/>
    </xf>
    <xf numFmtId="4" fontId="38" fillId="38" borderId="11" xfId="0" applyNumberFormat="1" applyFont="1" applyFill="1" applyBorder="1" applyAlignment="1">
      <alignment horizontal="right" wrapText="1" indent="1"/>
    </xf>
    <xf numFmtId="4" fontId="36" fillId="38" borderId="11" xfId="0" applyNumberFormat="1" applyFont="1" applyFill="1" applyBorder="1" applyAlignment="1">
      <alignment wrapText="1"/>
    </xf>
    <xf numFmtId="4" fontId="38" fillId="38" borderId="11" xfId="0" applyNumberFormat="1" applyFont="1" applyFill="1" applyBorder="1" applyAlignment="1">
      <alignment horizontal="right" wrapText="1"/>
    </xf>
    <xf numFmtId="4" fontId="32" fillId="38" borderId="11" xfId="0" applyNumberFormat="1" applyFont="1" applyFill="1" applyBorder="1" applyAlignment="1">
      <alignment horizontal="right" wrapText="1" indent="1"/>
    </xf>
    <xf numFmtId="4" fontId="39" fillId="33" borderId="11" xfId="0" applyNumberFormat="1" applyFont="1" applyFill="1" applyBorder="1" applyAlignment="1">
      <alignment wrapText="1"/>
    </xf>
    <xf numFmtId="4" fontId="41" fillId="38" borderId="11" xfId="0" applyNumberFormat="1" applyFont="1" applyFill="1" applyBorder="1" applyAlignment="1">
      <alignment wrapText="1"/>
    </xf>
    <xf numFmtId="4" fontId="36" fillId="38" borderId="11" xfId="0" applyNumberFormat="1" applyFont="1" applyFill="1" applyBorder="1" applyAlignment="1">
      <alignment horizontal="right" wrapText="1"/>
    </xf>
    <xf numFmtId="4" fontId="39" fillId="34" borderId="11" xfId="0" applyNumberFormat="1" applyFont="1" applyFill="1" applyBorder="1" applyAlignment="1">
      <alignment wrapText="1"/>
    </xf>
    <xf numFmtId="4" fontId="41" fillId="34" borderId="11" xfId="0" applyNumberFormat="1" applyFont="1" applyFill="1" applyBorder="1" applyAlignment="1">
      <alignment horizontal="right" wrapText="1" indent="1"/>
    </xf>
    <xf numFmtId="0" fontId="51" fillId="0" borderId="19" xfId="0" applyFont="1" applyBorder="1" applyAlignment="1">
      <alignment horizontal="right" vertical="center" wrapText="1" indent="1"/>
    </xf>
    <xf numFmtId="0" fontId="35" fillId="0" borderId="0" xfId="0" applyFont="1" applyAlignment="1">
      <alignment horizontal="right" wrapText="1"/>
    </xf>
    <xf numFmtId="4" fontId="41" fillId="34" borderId="11" xfId="0" applyNumberFormat="1" applyFont="1" applyFill="1" applyBorder="1" applyAlignment="1">
      <alignment wrapText="1"/>
    </xf>
    <xf numFmtId="4" fontId="41" fillId="36" borderId="11" xfId="0" applyNumberFormat="1" applyFont="1" applyFill="1" applyBorder="1" applyAlignment="1">
      <alignment wrapText="1"/>
    </xf>
    <xf numFmtId="0" fontId="35" fillId="36" borderId="0" xfId="0" applyFont="1" applyFill="1"/>
    <xf numFmtId="4" fontId="40" fillId="36" borderId="11" xfId="0" applyNumberFormat="1" applyFont="1" applyFill="1" applyBorder="1" applyAlignment="1">
      <alignment horizontal="right" wrapText="1" indent="1"/>
    </xf>
    <xf numFmtId="0" fontId="34" fillId="0" borderId="0" xfId="0" applyFont="1" applyFill="1" applyBorder="1" applyAlignment="1" applyProtection="1">
      <alignment horizontal="left" vertical="center" wrapText="1"/>
    </xf>
    <xf numFmtId="0" fontId="26" fillId="0" borderId="0" xfId="0" applyFont="1" applyFill="1" applyBorder="1" applyAlignment="1" applyProtection="1">
      <alignment horizontal="left" vertical="center" wrapText="1"/>
    </xf>
    <xf numFmtId="0" fontId="52" fillId="0" borderId="20" xfId="0" applyFont="1" applyBorder="1" applyAlignment="1">
      <alignment horizontal="right" vertical="center" wrapText="1" indent="1"/>
    </xf>
    <xf numFmtId="0" fontId="54" fillId="0" borderId="0" xfId="0" applyFont="1" applyAlignment="1">
      <alignment horizontal="left" indent="1"/>
    </xf>
    <xf numFmtId="4" fontId="43" fillId="33" borderId="17" xfId="0" applyNumberFormat="1" applyFont="1" applyFill="1" applyBorder="1" applyAlignment="1">
      <alignment horizontal="right" wrapText="1" indent="1"/>
    </xf>
    <xf numFmtId="4" fontId="38" fillId="33" borderId="11" xfId="0" applyNumberFormat="1" applyFont="1" applyFill="1" applyBorder="1" applyAlignment="1">
      <alignment wrapText="1"/>
    </xf>
    <xf numFmtId="4" fontId="39" fillId="33" borderId="21" xfId="0" applyNumberFormat="1" applyFont="1" applyFill="1" applyBorder="1" applyAlignment="1">
      <alignment wrapText="1"/>
    </xf>
    <xf numFmtId="4" fontId="38" fillId="33" borderId="15" xfId="0" applyNumberFormat="1" applyFont="1" applyFill="1" applyBorder="1" applyAlignment="1">
      <alignment wrapText="1"/>
    </xf>
    <xf numFmtId="4" fontId="38" fillId="33" borderId="16" xfId="0" applyNumberFormat="1" applyFont="1" applyFill="1" applyBorder="1" applyAlignment="1">
      <alignment wrapText="1"/>
    </xf>
    <xf numFmtId="0" fontId="56" fillId="0" borderId="0" xfId="0" applyFont="1" applyAlignment="1">
      <alignment horizontal="left" indent="1"/>
    </xf>
    <xf numFmtId="0" fontId="29" fillId="0" borderId="22" xfId="0" applyFont="1" applyBorder="1" applyAlignment="1">
      <alignment horizontal="center" vertical="center" wrapText="1"/>
    </xf>
    <xf numFmtId="0" fontId="30" fillId="33" borderId="23" xfId="0" applyFont="1" applyFill="1" applyBorder="1" applyAlignment="1">
      <alignment horizontal="left" wrapText="1"/>
    </xf>
    <xf numFmtId="0" fontId="30" fillId="33" borderId="24" xfId="0" applyFont="1" applyFill="1" applyBorder="1" applyAlignment="1">
      <alignment horizontal="left" wrapText="1"/>
    </xf>
    <xf numFmtId="0" fontId="43" fillId="33" borderId="24" xfId="0" applyFont="1" applyFill="1" applyBorder="1" applyAlignment="1">
      <alignment horizontal="left" wrapText="1"/>
    </xf>
    <xf numFmtId="0" fontId="30" fillId="33" borderId="25" xfId="0" applyFont="1" applyFill="1" applyBorder="1" applyAlignment="1">
      <alignment horizontal="left" wrapText="1"/>
    </xf>
    <xf numFmtId="0" fontId="30" fillId="33" borderId="26" xfId="0" applyFont="1" applyFill="1" applyBorder="1" applyAlignment="1">
      <alignment horizontal="left" wrapText="1"/>
    </xf>
    <xf numFmtId="0" fontId="27" fillId="0" borderId="27" xfId="0" applyFont="1" applyBorder="1" applyAlignment="1">
      <alignment horizontal="left" wrapText="1"/>
    </xf>
    <xf numFmtId="0" fontId="29" fillId="0" borderId="28" xfId="0" applyFont="1" applyBorder="1" applyAlignment="1">
      <alignment horizontal="center" vertical="center" wrapText="1"/>
    </xf>
    <xf numFmtId="0" fontId="54" fillId="0" borderId="27" xfId="0" applyFont="1" applyBorder="1" applyAlignment="1">
      <alignment horizontal="left" wrapText="1"/>
    </xf>
    <xf numFmtId="0" fontId="27" fillId="0" borderId="17" xfId="0" applyFont="1" applyBorder="1" applyAlignment="1">
      <alignment horizontal="left" wrapText="1"/>
    </xf>
    <xf numFmtId="0" fontId="18" fillId="0" borderId="28" xfId="0" applyFont="1" applyBorder="1" applyAlignment="1">
      <alignment horizontal="center" vertical="center" wrapText="1"/>
    </xf>
    <xf numFmtId="0" fontId="21" fillId="33" borderId="24" xfId="0" applyFont="1" applyFill="1" applyBorder="1" applyAlignment="1">
      <alignment horizontal="left" wrapText="1"/>
    </xf>
    <xf numFmtId="0" fontId="21" fillId="33" borderId="24" xfId="0" applyFont="1" applyFill="1" applyBorder="1" applyAlignment="1">
      <alignment horizontal="center" wrapText="1"/>
    </xf>
    <xf numFmtId="0" fontId="23" fillId="33" borderId="24" xfId="0" applyFont="1" applyFill="1" applyBorder="1" applyAlignment="1">
      <alignment horizontal="left" wrapText="1"/>
    </xf>
    <xf numFmtId="0" fontId="21" fillId="34" borderId="24" xfId="0" applyFont="1" applyFill="1" applyBorder="1" applyAlignment="1">
      <alignment horizontal="left" wrapText="1"/>
    </xf>
    <xf numFmtId="0" fontId="21" fillId="36" borderId="24" xfId="0" applyFont="1" applyFill="1" applyBorder="1" applyAlignment="1">
      <alignment horizontal="left" wrapText="1"/>
    </xf>
    <xf numFmtId="0" fontId="37" fillId="0" borderId="22" xfId="0" applyFont="1" applyBorder="1" applyAlignment="1">
      <alignment horizontal="center" vertical="center" wrapText="1"/>
    </xf>
    <xf numFmtId="0" fontId="38" fillId="34" borderId="23" xfId="0" applyFont="1" applyFill="1" applyBorder="1" applyAlignment="1">
      <alignment horizontal="left" wrapText="1"/>
    </xf>
    <xf numFmtId="0" fontId="38" fillId="37" borderId="24" xfId="0" applyFont="1" applyFill="1" applyBorder="1" applyAlignment="1">
      <alignment horizontal="left" wrapText="1"/>
    </xf>
    <xf numFmtId="0" fontId="38" fillId="33" borderId="24" xfId="0" applyFont="1" applyFill="1" applyBorder="1" applyAlignment="1">
      <alignment horizontal="left" wrapText="1"/>
    </xf>
    <xf numFmtId="0" fontId="38" fillId="34" borderId="24" xfId="0" applyFont="1" applyFill="1" applyBorder="1" applyAlignment="1">
      <alignment horizontal="left" wrapText="1"/>
    </xf>
    <xf numFmtId="0" fontId="39" fillId="33" borderId="24" xfId="0" applyFont="1" applyFill="1" applyBorder="1" applyAlignment="1">
      <alignment horizontal="left" wrapText="1"/>
    </xf>
    <xf numFmtId="0" fontId="38" fillId="38" borderId="24" xfId="0" applyFont="1" applyFill="1" applyBorder="1" applyAlignment="1">
      <alignment horizontal="left" wrapText="1"/>
    </xf>
    <xf numFmtId="0" fontId="53" fillId="33" borderId="24" xfId="0" applyFont="1" applyFill="1" applyBorder="1" applyAlignment="1">
      <alignment horizontal="left" wrapText="1"/>
    </xf>
    <xf numFmtId="0" fontId="37" fillId="0" borderId="28" xfId="0" applyFont="1" applyBorder="1" applyAlignment="1">
      <alignment horizontal="center" vertical="center" wrapText="1"/>
    </xf>
    <xf numFmtId="0" fontId="35" fillId="0" borderId="27" xfId="0" applyFont="1" applyBorder="1" applyAlignment="1">
      <alignment horizontal="left" wrapText="1"/>
    </xf>
    <xf numFmtId="0" fontId="35" fillId="0" borderId="0" xfId="0" applyFont="1" applyBorder="1" applyAlignment="1">
      <alignment horizontal="left" wrapText="1"/>
    </xf>
    <xf numFmtId="0" fontId="42" fillId="0" borderId="27" xfId="0" applyFont="1" applyBorder="1" applyAlignment="1">
      <alignment horizontal="left" wrapText="1"/>
    </xf>
    <xf numFmtId="0" fontId="38" fillId="0" borderId="30" xfId="0" applyFont="1" applyBorder="1" applyAlignment="1">
      <alignment horizontal="center" vertical="center" wrapText="1"/>
    </xf>
    <xf numFmtId="0" fontId="38" fillId="0" borderId="31" xfId="0" applyFont="1" applyBorder="1" applyAlignment="1">
      <alignment horizontal="center" vertical="center" wrapText="1"/>
    </xf>
    <xf numFmtId="0" fontId="50" fillId="0" borderId="0" xfId="0" applyFont="1" applyBorder="1" applyAlignment="1">
      <alignment horizontal="left" wrapText="1"/>
    </xf>
    <xf numFmtId="0" fontId="38" fillId="34" borderId="24" xfId="0" applyFont="1" applyFill="1" applyBorder="1" applyAlignment="1">
      <alignment horizontal="right" wrapText="1"/>
    </xf>
    <xf numFmtId="0" fontId="36" fillId="34" borderId="24" xfId="0" applyFont="1" applyFill="1" applyBorder="1" applyAlignment="1">
      <alignment horizontal="right" wrapText="1"/>
    </xf>
    <xf numFmtId="2" fontId="36" fillId="34" borderId="24" xfId="0" applyNumberFormat="1" applyFont="1" applyFill="1" applyBorder="1" applyAlignment="1">
      <alignment horizontal="right" wrapText="1"/>
    </xf>
    <xf numFmtId="2" fontId="36" fillId="33" borderId="11" xfId="0" applyNumberFormat="1" applyFont="1" applyFill="1" applyBorder="1" applyAlignment="1">
      <alignment wrapText="1"/>
    </xf>
    <xf numFmtId="164" fontId="19" fillId="33" borderId="11" xfId="0" applyNumberFormat="1" applyFont="1" applyFill="1" applyBorder="1" applyAlignment="1">
      <alignment horizontal="right" wrapText="1"/>
    </xf>
    <xf numFmtId="164" fontId="37" fillId="33" borderId="11" xfId="0" applyNumberFormat="1" applyFont="1" applyFill="1" applyBorder="1" applyAlignment="1">
      <alignment wrapText="1"/>
    </xf>
    <xf numFmtId="164" fontId="19" fillId="34" borderId="11" xfId="0" applyNumberFormat="1" applyFont="1" applyFill="1" applyBorder="1" applyAlignment="1">
      <alignment horizontal="right" wrapText="1"/>
    </xf>
    <xf numFmtId="0" fontId="42" fillId="34" borderId="19" xfId="0" applyFont="1" applyFill="1" applyBorder="1" applyAlignment="1">
      <alignment horizontal="left" wrapText="1"/>
    </xf>
    <xf numFmtId="4" fontId="38" fillId="34" borderId="11" xfId="0" applyNumberFormat="1" applyFont="1" applyFill="1" applyBorder="1" applyAlignment="1">
      <alignment wrapText="1"/>
    </xf>
    <xf numFmtId="164" fontId="37" fillId="34" borderId="11" xfId="0" applyNumberFormat="1" applyFont="1" applyFill="1" applyBorder="1" applyAlignment="1">
      <alignment wrapText="1"/>
    </xf>
    <xf numFmtId="4" fontId="38" fillId="38" borderId="24" xfId="0" applyNumberFormat="1" applyFont="1" applyFill="1" applyBorder="1" applyAlignment="1">
      <alignment horizontal="right" wrapText="1"/>
    </xf>
    <xf numFmtId="0" fontId="39" fillId="36" borderId="24" xfId="0" applyFont="1" applyFill="1" applyBorder="1" applyAlignment="1">
      <alignment horizontal="left" wrapText="1"/>
    </xf>
    <xf numFmtId="4" fontId="39" fillId="36" borderId="11" xfId="0" applyNumberFormat="1" applyFont="1" applyFill="1" applyBorder="1" applyAlignment="1">
      <alignment wrapText="1"/>
    </xf>
    <xf numFmtId="2" fontId="38" fillId="33" borderId="11" xfId="0" applyNumberFormat="1" applyFont="1" applyFill="1" applyBorder="1" applyAlignment="1">
      <alignment wrapText="1"/>
    </xf>
    <xf numFmtId="0" fontId="55" fillId="35" borderId="0" xfId="0" applyFont="1" applyFill="1" applyAlignment="1">
      <alignment horizontal="left" vertical="center" wrapText="1"/>
    </xf>
    <xf numFmtId="0" fontId="27" fillId="0" borderId="0" xfId="0" applyFont="1" applyAlignment="1">
      <alignment horizontal="left" wrapText="1" indent="1"/>
    </xf>
    <xf numFmtId="0" fontId="0" fillId="0" borderId="0" xfId="0" applyAlignment="1">
      <alignment horizontal="left" wrapText="1" indent="1"/>
    </xf>
    <xf numFmtId="0" fontId="56" fillId="0" borderId="0" xfId="0" applyFont="1" applyAlignment="1">
      <alignment horizontal="center" wrapText="1"/>
    </xf>
    <xf numFmtId="0" fontId="19" fillId="0" borderId="12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38" fillId="0" borderId="32" xfId="0" applyFont="1" applyBorder="1" applyAlignment="1">
      <alignment horizontal="right" vertical="center" wrapText="1"/>
    </xf>
    <xf numFmtId="0" fontId="48" fillId="0" borderId="32" xfId="0" applyFont="1" applyBorder="1" applyAlignment="1">
      <alignment horizontal="right" vertical="center" wrapText="1"/>
    </xf>
    <xf numFmtId="0" fontId="44" fillId="0" borderId="29" xfId="0" applyFont="1" applyBorder="1" applyAlignment="1">
      <alignment horizontal="center" vertical="center" shrinkToFit="1"/>
    </xf>
    <xf numFmtId="0" fontId="45" fillId="0" borderId="13" xfId="0" applyFont="1" applyBorder="1" applyAlignment="1">
      <alignment horizontal="center" vertical="center" shrinkToFit="1"/>
    </xf>
    <xf numFmtId="0" fontId="45" fillId="0" borderId="14" xfId="0" applyFont="1" applyBorder="1" applyAlignment="1">
      <alignment horizontal="center" vertical="center" shrinkToFit="1"/>
    </xf>
  </cellXfs>
  <cellStyles count="42">
    <cellStyle name="20% - Isticanje1" xfId="19" builtinId="30" customBuiltin="1"/>
    <cellStyle name="20% - Isticanje2" xfId="23" builtinId="34" customBuiltin="1"/>
    <cellStyle name="20% - Isticanje3" xfId="27" builtinId="38" customBuiltin="1"/>
    <cellStyle name="20% - Isticanje4" xfId="31" builtinId="42" customBuiltin="1"/>
    <cellStyle name="20% - Isticanje5" xfId="35" builtinId="46" customBuiltin="1"/>
    <cellStyle name="20% - Isticanje6" xfId="39" builtinId="50" customBuiltin="1"/>
    <cellStyle name="40% - Isticanje1" xfId="20" builtinId="31" customBuiltin="1"/>
    <cellStyle name="40% - Isticanje2" xfId="24" builtinId="35" customBuiltin="1"/>
    <cellStyle name="40% - Isticanje3" xfId="28" builtinId="39" customBuiltin="1"/>
    <cellStyle name="40% - Isticanje4" xfId="32" builtinId="43" customBuiltin="1"/>
    <cellStyle name="40% - Isticanje5" xfId="36" builtinId="47" customBuiltin="1"/>
    <cellStyle name="40% - Isticanje6" xfId="40" builtinId="51" customBuiltin="1"/>
    <cellStyle name="60% - Isticanje1" xfId="21" builtinId="32" customBuiltin="1"/>
    <cellStyle name="60% - Isticanje2" xfId="25" builtinId="36" customBuiltin="1"/>
    <cellStyle name="60% - Isticanje3" xfId="29" builtinId="40" customBuiltin="1"/>
    <cellStyle name="60% - Isticanje4" xfId="33" builtinId="44" customBuiltin="1"/>
    <cellStyle name="60% - Isticanje5" xfId="37" builtinId="48" customBuiltin="1"/>
    <cellStyle name="60% - Isticanje6" xfId="41" builtinId="52" customBuiltin="1"/>
    <cellStyle name="Bilješka" xfId="15" builtinId="10" customBuiltin="1"/>
    <cellStyle name="Dobro" xfId="6" builtinId="26" customBuiltin="1"/>
    <cellStyle name="Isticanje1" xfId="18" builtinId="29" customBuiltin="1"/>
    <cellStyle name="Isticanje2" xfId="22" builtinId="33" customBuiltin="1"/>
    <cellStyle name="Isticanje3" xfId="26" builtinId="37" customBuiltin="1"/>
    <cellStyle name="Isticanje4" xfId="30" builtinId="41" customBuiltin="1"/>
    <cellStyle name="Isticanje5" xfId="34" builtinId="45" customBuiltin="1"/>
    <cellStyle name="Isticanje6" xfId="38" builtinId="49" customBuiltin="1"/>
    <cellStyle name="Izlaz" xfId="10" builtinId="21" customBuiltin="1"/>
    <cellStyle name="Izračun" xfId="11" builtinId="22" customBuiltin="1"/>
    <cellStyle name="Loše" xfId="7" builtinId="27" customBuiltin="1"/>
    <cellStyle name="Naslov" xfId="1" builtinId="15" customBuiltin="1"/>
    <cellStyle name="Naslov 1" xfId="2" builtinId="16" customBuiltin="1"/>
    <cellStyle name="Naslov 2" xfId="3" builtinId="17" customBuiltin="1"/>
    <cellStyle name="Naslov 3" xfId="4" builtinId="18" customBuiltin="1"/>
    <cellStyle name="Naslov 4" xfId="5" builtinId="19" customBuiltin="1"/>
    <cellStyle name="Neutralno" xfId="8" builtinId="28" customBuiltin="1"/>
    <cellStyle name="Normalno" xfId="0" builtinId="0"/>
    <cellStyle name="Povezana ćelija" xfId="12" builtinId="24" customBuiltin="1"/>
    <cellStyle name="Provjera ćelije" xfId="13" builtinId="23" customBuiltin="1"/>
    <cellStyle name="Tekst objašnjenja" xfId="16" builtinId="53" customBuiltin="1"/>
    <cellStyle name="Tekst upozorenja" xfId="14" builtinId="11" customBuiltin="1"/>
    <cellStyle name="Ukupni zbroj" xfId="17" builtinId="25" customBuiltin="1"/>
    <cellStyle name="Unos" xfId="9" builtinId="20" customBuiltin="1"/>
  </cellStyles>
  <dxfs count="0"/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6"/>
  <sheetViews>
    <sheetView workbookViewId="0">
      <selection activeCell="J37" sqref="J37"/>
    </sheetView>
  </sheetViews>
  <sheetFormatPr defaultColWidth="9.140625" defaultRowHeight="10.5" x14ac:dyDescent="0.15"/>
  <cols>
    <col min="1" max="1" width="30.28515625" style="9" customWidth="1"/>
    <col min="2" max="4" width="12.7109375" style="9" customWidth="1"/>
    <col min="5" max="5" width="12.5703125" style="9" customWidth="1"/>
    <col min="6" max="6" width="8.28515625" style="9" hidden="1" customWidth="1"/>
    <col min="7" max="7" width="8.5703125" style="9" hidden="1" customWidth="1"/>
    <col min="8" max="16384" width="9.140625" style="9"/>
  </cols>
  <sheetData>
    <row r="1" spans="1:7" x14ac:dyDescent="0.15">
      <c r="A1" s="146" t="s">
        <v>160</v>
      </c>
      <c r="B1" s="147"/>
      <c r="C1" s="147"/>
      <c r="D1" s="147"/>
      <c r="E1" s="147"/>
      <c r="F1" s="147"/>
      <c r="G1" s="147"/>
    </row>
    <row r="2" spans="1:7" ht="23.25" customHeight="1" x14ac:dyDescent="0.15">
      <c r="A2" s="147"/>
      <c r="B2" s="147"/>
      <c r="C2" s="147"/>
      <c r="D2" s="147"/>
      <c r="E2" s="147"/>
      <c r="F2" s="147"/>
      <c r="G2" s="147"/>
    </row>
    <row r="4" spans="1:7" ht="12.75" x14ac:dyDescent="0.2">
      <c r="A4" s="148" t="s">
        <v>179</v>
      </c>
      <c r="B4" s="148"/>
      <c r="C4" s="148"/>
      <c r="D4" s="148"/>
      <c r="E4" s="148"/>
      <c r="F4" s="148"/>
      <c r="G4" s="148"/>
    </row>
    <row r="5" spans="1:7" ht="12.75" x14ac:dyDescent="0.2">
      <c r="B5" s="99"/>
      <c r="C5" s="99"/>
      <c r="D5" s="99"/>
    </row>
    <row r="7" spans="1:7" x14ac:dyDescent="0.15">
      <c r="A7" s="9" t="s">
        <v>45</v>
      </c>
    </row>
    <row r="10" spans="1:7" ht="16.5" customHeight="1" x14ac:dyDescent="0.15">
      <c r="A10" s="145" t="s">
        <v>180</v>
      </c>
      <c r="B10" s="145"/>
      <c r="C10" s="145"/>
      <c r="D10" s="145"/>
      <c r="E10" s="145"/>
      <c r="F10" s="145"/>
      <c r="G10" s="145"/>
    </row>
    <row r="11" spans="1:7" ht="16.5" customHeight="1" x14ac:dyDescent="0.15">
      <c r="A11" s="10"/>
      <c r="B11" s="10"/>
      <c r="C11" s="10"/>
      <c r="D11" s="10"/>
      <c r="E11" s="10"/>
      <c r="F11" s="10"/>
      <c r="G11" s="10"/>
    </row>
    <row r="12" spans="1:7" x14ac:dyDescent="0.15">
      <c r="A12" s="93" t="s">
        <v>3</v>
      </c>
    </row>
    <row r="13" spans="1:7" s="11" customFormat="1" ht="11.25" thickBot="1" x14ac:dyDescent="0.2">
      <c r="A13" s="9"/>
      <c r="B13" s="9"/>
      <c r="C13" s="9"/>
      <c r="D13" s="9"/>
      <c r="E13" s="9"/>
      <c r="F13" s="9"/>
      <c r="G13" s="9"/>
    </row>
    <row r="14" spans="1:7" ht="32.25" thickBot="1" x14ac:dyDescent="0.2">
      <c r="A14" s="100" t="s">
        <v>111</v>
      </c>
      <c r="B14" s="12" t="s">
        <v>181</v>
      </c>
      <c r="C14" s="43" t="s">
        <v>182</v>
      </c>
      <c r="D14" s="43" t="s">
        <v>183</v>
      </c>
      <c r="E14" s="43" t="s">
        <v>184</v>
      </c>
      <c r="F14" s="43" t="s">
        <v>1</v>
      </c>
      <c r="G14" s="43" t="s">
        <v>2</v>
      </c>
    </row>
    <row r="15" spans="1:7" x14ac:dyDescent="0.15">
      <c r="A15" s="44">
        <v>1</v>
      </c>
      <c r="B15" s="42">
        <v>2</v>
      </c>
      <c r="C15" s="44">
        <v>3</v>
      </c>
      <c r="D15" s="44">
        <v>4</v>
      </c>
      <c r="E15" s="44">
        <v>5</v>
      </c>
      <c r="F15" s="44">
        <v>6</v>
      </c>
      <c r="G15" s="44">
        <v>7</v>
      </c>
    </row>
    <row r="16" spans="1:7" ht="12" x14ac:dyDescent="0.2">
      <c r="A16" s="101" t="s">
        <v>4</v>
      </c>
      <c r="B16" s="96">
        <v>632365.29</v>
      </c>
      <c r="C16" s="96">
        <v>614974.31999999995</v>
      </c>
      <c r="D16" s="96">
        <v>664898.04</v>
      </c>
      <c r="E16" s="96">
        <v>691131.57</v>
      </c>
      <c r="F16" s="45">
        <f>E16/B16*100</f>
        <v>109.29309070711328</v>
      </c>
      <c r="G16" s="46">
        <f>E16/D16*100</f>
        <v>103.94549666592488</v>
      </c>
    </row>
    <row r="17" spans="1:7" ht="12" x14ac:dyDescent="0.2">
      <c r="A17" s="102" t="s">
        <v>17</v>
      </c>
      <c r="B17" s="79">
        <v>62.17</v>
      </c>
      <c r="C17" s="79"/>
      <c r="D17" s="79"/>
      <c r="E17" s="96">
        <v>1745</v>
      </c>
      <c r="F17" s="14"/>
      <c r="G17" s="15" t="e">
        <f t="shared" ref="G17" si="0">E17/D17*100</f>
        <v>#DIV/0!</v>
      </c>
    </row>
    <row r="18" spans="1:7" ht="12" x14ac:dyDescent="0.2">
      <c r="A18" s="102" t="s">
        <v>123</v>
      </c>
      <c r="B18" s="79">
        <v>4877.05</v>
      </c>
      <c r="C18" s="79"/>
      <c r="D18" s="79">
        <v>7493.25</v>
      </c>
      <c r="E18" s="79">
        <v>7493.25</v>
      </c>
      <c r="F18" s="14">
        <f t="shared" ref="F18:F21" si="1">E19/B19*100</f>
        <v>109.89563215235991</v>
      </c>
      <c r="G18" s="15">
        <f>E19/D19*100</f>
        <v>104.16104884404436</v>
      </c>
    </row>
    <row r="19" spans="1:7" ht="12" x14ac:dyDescent="0.2">
      <c r="A19" s="103" t="s">
        <v>38</v>
      </c>
      <c r="B19" s="95">
        <f>SUM(B16:B18)</f>
        <v>637304.51000000013</v>
      </c>
      <c r="C19" s="95">
        <f t="shared" ref="C19:E19" si="2">SUM(C16:C18)</f>
        <v>614974.31999999995</v>
      </c>
      <c r="D19" s="95">
        <f t="shared" si="2"/>
        <v>672391.29</v>
      </c>
      <c r="E19" s="95">
        <f t="shared" si="2"/>
        <v>700369.82</v>
      </c>
      <c r="F19" s="14">
        <f t="shared" si="1"/>
        <v>109.48862172474476</v>
      </c>
      <c r="G19" s="15">
        <f>E20/D20*100</f>
        <v>103.88687615562692</v>
      </c>
    </row>
    <row r="20" spans="1:7" ht="15" customHeight="1" x14ac:dyDescent="0.2">
      <c r="A20" s="102" t="s">
        <v>18</v>
      </c>
      <c r="B20" s="79">
        <v>625513.07999999996</v>
      </c>
      <c r="C20" s="79">
        <v>608274.31999999995</v>
      </c>
      <c r="D20" s="79">
        <v>659241.74</v>
      </c>
      <c r="E20" s="79">
        <v>684865.65</v>
      </c>
      <c r="F20" s="14">
        <f t="shared" si="1"/>
        <v>127.36320954450488</v>
      </c>
      <c r="G20" s="15">
        <f>E21/D21*100</f>
        <v>41.631082432478685</v>
      </c>
    </row>
    <row r="21" spans="1:7" ht="23.25" thickBot="1" x14ac:dyDescent="0.25">
      <c r="A21" s="102" t="s">
        <v>28</v>
      </c>
      <c r="B21" s="79">
        <v>4298.18</v>
      </c>
      <c r="C21" s="79">
        <v>6700</v>
      </c>
      <c r="D21" s="79">
        <v>13149.55</v>
      </c>
      <c r="E21" s="79">
        <v>5474.3</v>
      </c>
      <c r="F21" s="14">
        <f t="shared" si="1"/>
        <v>109.61060778748224</v>
      </c>
      <c r="G21" s="15">
        <f>E22/D22*100</f>
        <v>102.669377231225</v>
      </c>
    </row>
    <row r="22" spans="1:7" ht="12.75" thickBot="1" x14ac:dyDescent="0.25">
      <c r="A22" s="104" t="s">
        <v>39</v>
      </c>
      <c r="B22" s="97">
        <f>SUM(B20:B21)</f>
        <v>629811.26</v>
      </c>
      <c r="C22" s="97">
        <f t="shared" ref="C22:E22" si="3">SUM(C20:C21)</f>
        <v>614974.31999999995</v>
      </c>
      <c r="D22" s="97">
        <f t="shared" si="3"/>
        <v>672391.29</v>
      </c>
      <c r="E22" s="97">
        <f t="shared" si="3"/>
        <v>690339.95000000007</v>
      </c>
      <c r="F22" s="17"/>
      <c r="G22" s="17"/>
    </row>
    <row r="23" spans="1:7" ht="12.75" thickBot="1" x14ac:dyDescent="0.25">
      <c r="A23" s="105" t="s">
        <v>37</v>
      </c>
      <c r="B23" s="98">
        <f>SUM(B19-B22)</f>
        <v>7493.2500000001164</v>
      </c>
      <c r="C23" s="98">
        <f t="shared" ref="C23:D23" si="4">SUM(C19-C22)</f>
        <v>0</v>
      </c>
      <c r="D23" s="98">
        <f t="shared" si="4"/>
        <v>0</v>
      </c>
      <c r="E23" s="98">
        <f>SUM(E19-E22)</f>
        <v>10029.869999999879</v>
      </c>
    </row>
    <row r="24" spans="1:7" x14ac:dyDescent="0.15">
      <c r="A24" s="106"/>
    </row>
    <row r="25" spans="1:7" x14ac:dyDescent="0.15">
      <c r="A25" s="106"/>
    </row>
    <row r="26" spans="1:7" ht="11.25" thickBot="1" x14ac:dyDescent="0.2">
      <c r="A26" s="108" t="s">
        <v>40</v>
      </c>
    </row>
    <row r="27" spans="1:7" ht="0.75" customHeight="1" thickBot="1" x14ac:dyDescent="0.2">
      <c r="A27" s="106"/>
      <c r="F27" s="12" t="s">
        <v>1</v>
      </c>
      <c r="G27" s="12" t="s">
        <v>2</v>
      </c>
    </row>
    <row r="28" spans="1:7" ht="32.25" thickBot="1" x14ac:dyDescent="0.25">
      <c r="A28" s="107" t="s">
        <v>0</v>
      </c>
      <c r="B28" s="12" t="s">
        <v>181</v>
      </c>
      <c r="C28" s="43" t="s">
        <v>182</v>
      </c>
      <c r="D28" s="43" t="s">
        <v>183</v>
      </c>
      <c r="E28" s="43" t="s">
        <v>184</v>
      </c>
      <c r="F28" s="14"/>
      <c r="G28" s="15"/>
    </row>
    <row r="29" spans="1:7" ht="23.25" thickBot="1" x14ac:dyDescent="0.25">
      <c r="A29" s="102" t="s">
        <v>41</v>
      </c>
      <c r="B29" s="14"/>
      <c r="C29" s="13"/>
      <c r="D29" s="14"/>
      <c r="E29" s="14"/>
      <c r="F29" s="14"/>
      <c r="G29" s="15"/>
    </row>
    <row r="30" spans="1:7" ht="23.25" thickBot="1" x14ac:dyDescent="0.25">
      <c r="A30" s="102" t="s">
        <v>42</v>
      </c>
      <c r="B30" s="13"/>
      <c r="C30" s="13"/>
      <c r="D30" s="16"/>
      <c r="E30" s="16"/>
      <c r="F30" s="17"/>
      <c r="G30" s="17"/>
    </row>
    <row r="31" spans="1:7" ht="12" thickBot="1" x14ac:dyDescent="0.25">
      <c r="A31" s="105" t="s">
        <v>43</v>
      </c>
      <c r="B31" s="17"/>
      <c r="C31" s="18"/>
      <c r="D31" s="17"/>
      <c r="E31" s="17"/>
    </row>
    <row r="32" spans="1:7" x14ac:dyDescent="0.15">
      <c r="A32" s="106"/>
    </row>
    <row r="33" spans="1:7" ht="4.5" customHeight="1" x14ac:dyDescent="0.15">
      <c r="A33" s="106"/>
    </row>
    <row r="34" spans="1:7" ht="14.25" customHeight="1" thickBot="1" x14ac:dyDescent="0.2">
      <c r="A34" s="108"/>
    </row>
    <row r="35" spans="1:7" ht="9" customHeight="1" thickBot="1" x14ac:dyDescent="0.2">
      <c r="A35" s="106"/>
      <c r="F35" s="12" t="s">
        <v>1</v>
      </c>
      <c r="G35" s="12" t="s">
        <v>2</v>
      </c>
    </row>
    <row r="36" spans="1:7" ht="33" customHeight="1" thickBot="1" x14ac:dyDescent="0.25">
      <c r="A36" s="107" t="s">
        <v>0</v>
      </c>
      <c r="B36" s="12" t="s">
        <v>181</v>
      </c>
      <c r="C36" s="43" t="s">
        <v>182</v>
      </c>
      <c r="D36" s="43" t="s">
        <v>183</v>
      </c>
      <c r="E36" s="43" t="s">
        <v>184</v>
      </c>
      <c r="F36" s="14">
        <f>E37/B37*100</f>
        <v>153.64308342133052</v>
      </c>
      <c r="G36" s="15">
        <f>E37/D37*100</f>
        <v>100</v>
      </c>
    </row>
    <row r="37" spans="1:7" ht="27" customHeight="1" thickBot="1" x14ac:dyDescent="0.25">
      <c r="A37" s="102" t="s">
        <v>44</v>
      </c>
      <c r="B37" s="49">
        <v>4877.05</v>
      </c>
      <c r="C37" s="49">
        <v>0</v>
      </c>
      <c r="D37" s="49">
        <v>7493.25</v>
      </c>
      <c r="E37" s="49">
        <v>7493.25</v>
      </c>
    </row>
    <row r="38" spans="1:7" ht="15" hidden="1" customHeight="1" thickBot="1" x14ac:dyDescent="0.25">
      <c r="A38" s="106"/>
      <c r="B38" s="93"/>
      <c r="C38" s="49">
        <v>17067.900000000001</v>
      </c>
      <c r="D38" s="93"/>
      <c r="E38" s="93"/>
    </row>
    <row r="39" spans="1:7" ht="10.5" hidden="1" customHeight="1" thickBot="1" x14ac:dyDescent="0.25">
      <c r="A39" s="106"/>
      <c r="B39" s="93"/>
      <c r="C39" s="49">
        <v>17067.900000000001</v>
      </c>
      <c r="D39" s="93"/>
      <c r="E39" s="93"/>
    </row>
    <row r="40" spans="1:7" ht="15" hidden="1" customHeight="1" thickBot="1" x14ac:dyDescent="0.25">
      <c r="A40" s="106"/>
      <c r="B40" s="93"/>
      <c r="C40" s="49">
        <v>17067.900000000001</v>
      </c>
      <c r="D40" s="93"/>
      <c r="E40" s="93"/>
      <c r="F40" s="19">
        <f>E41/B41*100</f>
        <v>133.85206686017418</v>
      </c>
      <c r="G40" s="17" t="e">
        <f>E41/D41*100</f>
        <v>#DIV/0!</v>
      </c>
    </row>
    <row r="41" spans="1:7" ht="22.5" thickBot="1" x14ac:dyDescent="0.25">
      <c r="A41" s="109" t="s">
        <v>161</v>
      </c>
      <c r="B41" s="94">
        <v>7493.25</v>
      </c>
      <c r="C41" s="49">
        <v>0</v>
      </c>
      <c r="D41" s="94">
        <v>0</v>
      </c>
      <c r="E41" s="94">
        <v>10029.870000000001</v>
      </c>
    </row>
    <row r="42" spans="1:7" ht="26.25" customHeight="1" x14ac:dyDescent="0.15">
      <c r="A42" s="11"/>
    </row>
    <row r="43" spans="1:7" ht="62.25" hidden="1" customHeight="1" x14ac:dyDescent="0.15">
      <c r="A43" s="11"/>
      <c r="F43" s="90"/>
      <c r="G43" s="90"/>
    </row>
    <row r="44" spans="1:7" ht="88.5" customHeight="1" x14ac:dyDescent="0.15">
      <c r="A44" s="90"/>
      <c r="B44" s="90"/>
      <c r="C44" s="90"/>
      <c r="D44" s="90"/>
      <c r="E44" s="90"/>
      <c r="F44" s="91"/>
      <c r="G44" s="91"/>
    </row>
    <row r="45" spans="1:7" ht="10.5" customHeight="1" x14ac:dyDescent="0.15">
      <c r="A45" s="91"/>
      <c r="B45" s="91"/>
      <c r="C45" s="91"/>
      <c r="D45" s="91"/>
      <c r="E45" s="91"/>
      <c r="F45" s="91"/>
      <c r="G45" s="91"/>
    </row>
    <row r="46" spans="1:7" ht="15.75" x14ac:dyDescent="0.15">
      <c r="A46" s="91"/>
      <c r="B46" s="91"/>
      <c r="C46" s="91"/>
      <c r="D46" s="91"/>
      <c r="E46" s="91"/>
    </row>
  </sheetData>
  <mergeCells count="3">
    <mergeCell ref="A10:G10"/>
    <mergeCell ref="A1:G2"/>
    <mergeCell ref="A4:G4"/>
  </mergeCells>
  <pageMargins left="0.2" right="0.2" top="0.46" bottom="0.31" header="0.21" footer="0.2"/>
  <pageSetup paperSize="9" orientation="portrait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61"/>
  <sheetViews>
    <sheetView showGridLines="0" workbookViewId="0">
      <selection activeCell="F5" sqref="F5"/>
    </sheetView>
  </sheetViews>
  <sheetFormatPr defaultColWidth="8.85546875" defaultRowHeight="12" x14ac:dyDescent="0.2"/>
  <cols>
    <col min="1" max="1" width="23.140625" style="1" customWidth="1"/>
    <col min="2" max="2" width="12.7109375" style="6" bestFit="1" customWidth="1"/>
    <col min="3" max="4" width="12.7109375" style="6" customWidth="1"/>
    <col min="5" max="5" width="12.7109375" style="6" bestFit="1" customWidth="1"/>
    <col min="6" max="6" width="9.140625" style="6" customWidth="1"/>
    <col min="7" max="7" width="7.85546875" style="6" customWidth="1"/>
    <col min="8" max="16384" width="8.85546875" style="4"/>
  </cols>
  <sheetData>
    <row r="1" spans="1:7" s="1" customFormat="1" ht="56.25" customHeight="1" thickBot="1" x14ac:dyDescent="0.25">
      <c r="A1" s="110" t="s">
        <v>112</v>
      </c>
      <c r="B1" s="149" t="s">
        <v>162</v>
      </c>
      <c r="C1" s="150"/>
      <c r="D1" s="150"/>
      <c r="E1" s="150"/>
      <c r="F1" s="150"/>
      <c r="G1" s="151"/>
    </row>
    <row r="2" spans="1:7" ht="36" x14ac:dyDescent="0.2">
      <c r="A2" s="111" t="s">
        <v>113</v>
      </c>
      <c r="B2" s="2" t="s">
        <v>185</v>
      </c>
      <c r="C2" s="2" t="s">
        <v>182</v>
      </c>
      <c r="D2" s="2" t="s">
        <v>186</v>
      </c>
      <c r="E2" s="2" t="s">
        <v>187</v>
      </c>
      <c r="F2" s="3" t="s">
        <v>198</v>
      </c>
      <c r="G2" s="3" t="s">
        <v>189</v>
      </c>
    </row>
    <row r="3" spans="1:7" x14ac:dyDescent="0.2">
      <c r="A3" s="112">
        <v>1</v>
      </c>
      <c r="B3" s="47">
        <v>2</v>
      </c>
      <c r="C3" s="47">
        <v>3</v>
      </c>
      <c r="D3" s="47">
        <v>4</v>
      </c>
      <c r="E3" s="47">
        <v>5</v>
      </c>
      <c r="F3" s="47">
        <v>6</v>
      </c>
      <c r="G3" s="48">
        <v>7</v>
      </c>
    </row>
    <row r="4" spans="1:7" x14ac:dyDescent="0.2">
      <c r="A4" s="111" t="s">
        <v>3</v>
      </c>
      <c r="B4" s="2"/>
      <c r="C4" s="2"/>
      <c r="D4" s="2"/>
      <c r="E4" s="2"/>
      <c r="F4" s="2"/>
      <c r="G4" s="5"/>
    </row>
    <row r="5" spans="1:7" x14ac:dyDescent="0.2">
      <c r="A5" s="111" t="s">
        <v>4</v>
      </c>
      <c r="B5" s="2">
        <f>SUM(B6+B18+B21+B27+B31)</f>
        <v>632365.29</v>
      </c>
      <c r="C5" s="2">
        <f>SUM(C6+C18+C21+C27+C31)</f>
        <v>614974.32000000007</v>
      </c>
      <c r="D5" s="2">
        <f>SUM(D6+D18+D21+D27+D31)</f>
        <v>664898.04</v>
      </c>
      <c r="E5" s="2">
        <f>SUM(E6+E18+E21+E27+E31)</f>
        <v>691131.57000000007</v>
      </c>
      <c r="F5" s="135">
        <f>SUM(E5/B5)*100</f>
        <v>109.29309070711328</v>
      </c>
      <c r="G5" s="135">
        <f>SUM(E5/D5)*100</f>
        <v>103.94549666592489</v>
      </c>
    </row>
    <row r="6" spans="1:7" ht="19.5" x14ac:dyDescent="0.2">
      <c r="A6" s="113" t="s">
        <v>5</v>
      </c>
      <c r="B6" s="2">
        <f>SUM(B7+B8+B10+B13+B15)</f>
        <v>501238.63</v>
      </c>
      <c r="C6" s="2">
        <f>SUM(C7+C8+C10+C13+C15)</f>
        <v>479310.89</v>
      </c>
      <c r="D6" s="2">
        <f>SUM(D7+D8+D10+D13+D15)</f>
        <v>543618.89</v>
      </c>
      <c r="E6" s="2">
        <f t="shared" ref="E6" si="0">SUM(E7+E8+E10+E13+E15)</f>
        <v>578760.83000000007</v>
      </c>
      <c r="F6" s="135">
        <f t="shared" ref="F6:F55" si="1">SUM(E6/B6)*100</f>
        <v>115.4661263837546</v>
      </c>
      <c r="G6" s="135">
        <f t="shared" ref="F6:G55" si="2">SUM(E6/D6)*100</f>
        <v>106.46444423592418</v>
      </c>
    </row>
    <row r="7" spans="1:7" s="8" customFormat="1" ht="18.75" x14ac:dyDescent="0.2">
      <c r="A7" s="111" t="s">
        <v>141</v>
      </c>
      <c r="B7" s="5">
        <v>0</v>
      </c>
      <c r="C7" s="2"/>
      <c r="D7" s="2">
        <v>0</v>
      </c>
      <c r="E7" s="2">
        <v>0</v>
      </c>
      <c r="F7" s="135"/>
      <c r="G7" s="135" t="e">
        <f t="shared" si="2"/>
        <v>#DIV/0!</v>
      </c>
    </row>
    <row r="8" spans="1:7" s="8" customFormat="1" ht="24" customHeight="1" x14ac:dyDescent="0.2">
      <c r="A8" s="111" t="s">
        <v>6</v>
      </c>
      <c r="B8" s="5">
        <v>0</v>
      </c>
      <c r="C8" s="2"/>
      <c r="D8" s="2"/>
      <c r="E8" s="2"/>
      <c r="F8" s="135"/>
      <c r="G8" s="135"/>
    </row>
    <row r="9" spans="1:7" ht="22.5" customHeight="1" x14ac:dyDescent="0.2">
      <c r="A9" s="113" t="s">
        <v>7</v>
      </c>
      <c r="B9" s="5">
        <v>0</v>
      </c>
      <c r="C9" s="5"/>
      <c r="D9" s="5"/>
      <c r="E9" s="5"/>
      <c r="F9" s="135"/>
      <c r="G9" s="135"/>
    </row>
    <row r="10" spans="1:7" ht="30.75" customHeight="1" x14ac:dyDescent="0.2">
      <c r="A10" s="111" t="s">
        <v>8</v>
      </c>
      <c r="B10" s="2">
        <f>SUM(B11:B12)</f>
        <v>501238.63</v>
      </c>
      <c r="C10" s="2">
        <f t="shared" ref="C10:E10" si="3">SUM(C11:C12)</f>
        <v>479310.89</v>
      </c>
      <c r="D10" s="2">
        <f t="shared" si="3"/>
        <v>543618.89</v>
      </c>
      <c r="E10" s="2">
        <f t="shared" si="3"/>
        <v>578760.83000000007</v>
      </c>
      <c r="F10" s="135">
        <f t="shared" si="1"/>
        <v>115.4661263837546</v>
      </c>
      <c r="G10" s="135">
        <f t="shared" si="2"/>
        <v>106.46444423592418</v>
      </c>
    </row>
    <row r="11" spans="1:7" ht="33.75" customHeight="1" x14ac:dyDescent="0.2">
      <c r="A11" s="113" t="s">
        <v>9</v>
      </c>
      <c r="B11" s="5">
        <v>499119.9</v>
      </c>
      <c r="C11" s="5">
        <v>475810.89</v>
      </c>
      <c r="D11" s="5">
        <v>540118.89</v>
      </c>
      <c r="E11" s="5">
        <v>575031.53</v>
      </c>
      <c r="F11" s="135">
        <f t="shared" si="1"/>
        <v>115.20909705263205</v>
      </c>
      <c r="G11" s="135">
        <f t="shared" si="2"/>
        <v>106.46388057266429</v>
      </c>
    </row>
    <row r="12" spans="1:7" ht="32.25" customHeight="1" x14ac:dyDescent="0.2">
      <c r="A12" s="113" t="s">
        <v>10</v>
      </c>
      <c r="B12" s="5">
        <v>2118.73</v>
      </c>
      <c r="C12" s="5">
        <v>3500</v>
      </c>
      <c r="D12" s="5">
        <v>3500</v>
      </c>
      <c r="E12" s="5">
        <v>3729.3</v>
      </c>
      <c r="F12" s="135">
        <f t="shared" si="1"/>
        <v>176.01582079830843</v>
      </c>
      <c r="G12" s="135"/>
    </row>
    <row r="13" spans="1:7" ht="21" customHeight="1" x14ac:dyDescent="0.2">
      <c r="A13" s="111" t="s">
        <v>114</v>
      </c>
      <c r="B13" s="2">
        <f>SUM(B14:B14)</f>
        <v>0</v>
      </c>
      <c r="C13" s="2">
        <f t="shared" ref="C13:E13" si="4">SUM(C14:C14)</f>
        <v>0</v>
      </c>
      <c r="D13" s="2">
        <f t="shared" si="4"/>
        <v>0</v>
      </c>
      <c r="E13" s="2">
        <f t="shared" si="4"/>
        <v>0</v>
      </c>
      <c r="F13" s="135"/>
      <c r="G13" s="135"/>
    </row>
    <row r="14" spans="1:7" ht="19.5" x14ac:dyDescent="0.2">
      <c r="A14" s="113" t="s">
        <v>117</v>
      </c>
      <c r="B14" s="5">
        <v>0</v>
      </c>
      <c r="C14" s="5"/>
      <c r="D14" s="5"/>
      <c r="E14" s="5"/>
      <c r="F14" s="135"/>
      <c r="G14" s="135"/>
    </row>
    <row r="15" spans="1:7" ht="19.5" x14ac:dyDescent="0.2">
      <c r="A15" s="113" t="s">
        <v>142</v>
      </c>
      <c r="B15" s="2">
        <f>SUM(B16:B17)</f>
        <v>0</v>
      </c>
      <c r="C15" s="2">
        <f t="shared" ref="C15:E15" si="5">SUM(C16:C17)</f>
        <v>0</v>
      </c>
      <c r="D15" s="2"/>
      <c r="E15" s="2">
        <f t="shared" si="5"/>
        <v>0</v>
      </c>
      <c r="F15" s="135"/>
      <c r="G15" s="135"/>
    </row>
    <row r="16" spans="1:7" ht="29.25" x14ac:dyDescent="0.2">
      <c r="A16" s="113" t="s">
        <v>143</v>
      </c>
      <c r="B16" s="5">
        <v>0</v>
      </c>
      <c r="C16" s="5"/>
      <c r="D16" s="5"/>
      <c r="E16" s="5">
        <v>0</v>
      </c>
      <c r="F16" s="135"/>
      <c r="G16" s="135"/>
    </row>
    <row r="17" spans="1:7" ht="39" x14ac:dyDescent="0.2">
      <c r="A17" s="113" t="s">
        <v>144</v>
      </c>
      <c r="B17" s="5">
        <v>0</v>
      </c>
      <c r="C17" s="5"/>
      <c r="D17" s="5"/>
      <c r="E17" s="5"/>
      <c r="F17" s="135"/>
      <c r="G17" s="135"/>
    </row>
    <row r="18" spans="1:7" ht="36.75" x14ac:dyDescent="0.2">
      <c r="A18" s="111" t="s">
        <v>11</v>
      </c>
      <c r="B18" s="2">
        <v>123</v>
      </c>
      <c r="C18" s="2">
        <v>0</v>
      </c>
      <c r="D18" s="2">
        <v>0</v>
      </c>
      <c r="E18" s="2">
        <v>240.5</v>
      </c>
      <c r="F18" s="135">
        <f t="shared" si="1"/>
        <v>195.52845528455285</v>
      </c>
      <c r="G18" s="135" t="e">
        <f t="shared" si="2"/>
        <v>#DIV/0!</v>
      </c>
    </row>
    <row r="19" spans="1:7" s="8" customFormat="1" ht="18.75" x14ac:dyDescent="0.2">
      <c r="A19" s="111" t="s">
        <v>12</v>
      </c>
      <c r="B19" s="2">
        <v>123</v>
      </c>
      <c r="C19" s="2">
        <v>0</v>
      </c>
      <c r="D19" s="2">
        <v>0</v>
      </c>
      <c r="E19" s="2">
        <v>240.5</v>
      </c>
      <c r="F19" s="135">
        <f t="shared" si="1"/>
        <v>195.52845528455285</v>
      </c>
      <c r="G19" s="135" t="e">
        <f t="shared" si="2"/>
        <v>#DIV/0!</v>
      </c>
    </row>
    <row r="20" spans="1:7" x14ac:dyDescent="0.2">
      <c r="A20" s="113" t="s">
        <v>13</v>
      </c>
      <c r="B20" s="5">
        <v>123</v>
      </c>
      <c r="C20" s="5">
        <v>0</v>
      </c>
      <c r="D20" s="5">
        <v>0</v>
      </c>
      <c r="E20" s="5">
        <v>240.5</v>
      </c>
      <c r="F20" s="135">
        <f t="shared" si="1"/>
        <v>195.52845528455285</v>
      </c>
      <c r="G20" s="135" t="e">
        <f t="shared" si="2"/>
        <v>#DIV/0!</v>
      </c>
    </row>
    <row r="21" spans="1:7" ht="36.75" x14ac:dyDescent="0.2">
      <c r="A21" s="111" t="s">
        <v>14</v>
      </c>
      <c r="B21" s="2">
        <f>SUM(B22+B24)</f>
        <v>6002.75</v>
      </c>
      <c r="C21" s="2">
        <f t="shared" ref="C21:E21" si="6">SUM(C22+C24)</f>
        <v>3800</v>
      </c>
      <c r="D21" s="2">
        <f t="shared" si="6"/>
        <v>6800</v>
      </c>
      <c r="E21" s="2">
        <f t="shared" si="6"/>
        <v>6672.14</v>
      </c>
      <c r="F21" s="135">
        <f t="shared" si="1"/>
        <v>111.15138894673275</v>
      </c>
      <c r="G21" s="135">
        <f t="shared" si="2"/>
        <v>98.119705882352946</v>
      </c>
    </row>
    <row r="22" spans="1:7" ht="27.75" x14ac:dyDescent="0.2">
      <c r="A22" s="111" t="s">
        <v>15</v>
      </c>
      <c r="B22" s="2">
        <v>4443.6400000000003</v>
      </c>
      <c r="C22" s="2">
        <v>3500</v>
      </c>
      <c r="D22" s="2">
        <v>6000</v>
      </c>
      <c r="E22" s="2">
        <v>4997.34</v>
      </c>
      <c r="F22" s="135">
        <f t="shared" si="1"/>
        <v>112.46050535146861</v>
      </c>
      <c r="G22" s="135">
        <f t="shared" si="2"/>
        <v>83.289000000000001</v>
      </c>
    </row>
    <row r="23" spans="1:7" x14ac:dyDescent="0.2">
      <c r="A23" s="113" t="s">
        <v>16</v>
      </c>
      <c r="B23" s="5">
        <v>4443.6400000000003</v>
      </c>
      <c r="C23" s="5">
        <v>3500</v>
      </c>
      <c r="D23" s="5">
        <v>6000</v>
      </c>
      <c r="E23" s="5">
        <v>4997.34</v>
      </c>
      <c r="F23" s="135">
        <f t="shared" si="1"/>
        <v>112.46050535146861</v>
      </c>
      <c r="G23" s="135">
        <f t="shared" si="2"/>
        <v>83.289000000000001</v>
      </c>
    </row>
    <row r="24" spans="1:7" s="8" customFormat="1" ht="18.75" x14ac:dyDescent="0.2">
      <c r="A24" s="111" t="s">
        <v>115</v>
      </c>
      <c r="B24" s="2">
        <f>B25+B26</f>
        <v>1559.1100000000001</v>
      </c>
      <c r="C24" s="2">
        <v>300</v>
      </c>
      <c r="D24" s="2">
        <v>800</v>
      </c>
      <c r="E24" s="2">
        <f>SUM(E25:E26)</f>
        <v>1674.8</v>
      </c>
      <c r="F24" s="135">
        <f t="shared" si="1"/>
        <v>107.42025899391319</v>
      </c>
      <c r="G24" s="135">
        <f t="shared" si="2"/>
        <v>209.35000000000002</v>
      </c>
    </row>
    <row r="25" spans="1:7" x14ac:dyDescent="0.2">
      <c r="A25" s="113" t="s">
        <v>116</v>
      </c>
      <c r="B25" s="5">
        <v>146.66</v>
      </c>
      <c r="C25" s="5">
        <v>300</v>
      </c>
      <c r="D25" s="5">
        <v>800</v>
      </c>
      <c r="E25" s="5">
        <v>1674.8</v>
      </c>
      <c r="F25" s="135">
        <f t="shared" si="1"/>
        <v>1141.9609982271922</v>
      </c>
      <c r="G25" s="135">
        <f t="shared" si="2"/>
        <v>209.35000000000002</v>
      </c>
    </row>
    <row r="26" spans="1:7" x14ac:dyDescent="0.2">
      <c r="A26" s="113" t="s">
        <v>164</v>
      </c>
      <c r="B26" s="5">
        <v>1412.45</v>
      </c>
      <c r="C26" s="5"/>
      <c r="D26" s="5"/>
      <c r="E26" s="5">
        <v>0</v>
      </c>
      <c r="F26" s="135">
        <f t="shared" si="1"/>
        <v>0</v>
      </c>
      <c r="G26" s="135"/>
    </row>
    <row r="27" spans="1:7" s="8" customFormat="1" ht="27.75" x14ac:dyDescent="0.2">
      <c r="A27" s="111" t="s">
        <v>33</v>
      </c>
      <c r="B27" s="2">
        <v>125000.91</v>
      </c>
      <c r="C27" s="2">
        <v>131863.43</v>
      </c>
      <c r="D27" s="2">
        <v>114479.15</v>
      </c>
      <c r="E27" s="2">
        <v>105458.1</v>
      </c>
      <c r="F27" s="135">
        <f t="shared" si="1"/>
        <v>84.36586581649685</v>
      </c>
      <c r="G27" s="135">
        <f t="shared" si="2"/>
        <v>92.119918779969993</v>
      </c>
    </row>
    <row r="28" spans="1:7" ht="36.75" x14ac:dyDescent="0.2">
      <c r="A28" s="111" t="s">
        <v>35</v>
      </c>
      <c r="B28" s="2">
        <f>SUM(B29:B30)</f>
        <v>125000.91</v>
      </c>
      <c r="C28" s="2">
        <v>131863.43</v>
      </c>
      <c r="D28" s="2">
        <f t="shared" ref="D28:E28" si="7">SUM(D29:D30)</f>
        <v>114479.15</v>
      </c>
      <c r="E28" s="2">
        <f t="shared" si="7"/>
        <v>105458.1</v>
      </c>
      <c r="F28" s="135">
        <f t="shared" si="2"/>
        <v>86.816450929571602</v>
      </c>
      <c r="G28" s="135">
        <f t="shared" si="2"/>
        <v>92.119918779969993</v>
      </c>
    </row>
    <row r="29" spans="1:7" ht="19.5" x14ac:dyDescent="0.2">
      <c r="A29" s="113" t="s">
        <v>34</v>
      </c>
      <c r="B29" s="5">
        <v>125000.91</v>
      </c>
      <c r="C29" s="5">
        <v>131863.43</v>
      </c>
      <c r="D29" s="5">
        <v>114479.15</v>
      </c>
      <c r="E29" s="5">
        <v>105458.1</v>
      </c>
      <c r="F29" s="135">
        <f t="shared" si="1"/>
        <v>84.36586581649685</v>
      </c>
      <c r="G29" s="135">
        <f t="shared" si="2"/>
        <v>92.119918779969993</v>
      </c>
    </row>
    <row r="30" spans="1:7" ht="19.5" x14ac:dyDescent="0.2">
      <c r="A30" s="113" t="s">
        <v>36</v>
      </c>
      <c r="B30" s="5">
        <v>0</v>
      </c>
      <c r="C30" s="5"/>
      <c r="D30" s="5"/>
      <c r="E30" s="5"/>
      <c r="F30" s="135" t="e">
        <f t="shared" si="1"/>
        <v>#DIV/0!</v>
      </c>
      <c r="G30" s="135"/>
    </row>
    <row r="31" spans="1:7" s="8" customFormat="1" x14ac:dyDescent="0.2">
      <c r="A31" s="111" t="s">
        <v>146</v>
      </c>
      <c r="B31" s="2"/>
      <c r="C31" s="2"/>
      <c r="D31" s="2">
        <v>0</v>
      </c>
      <c r="E31" s="2"/>
      <c r="F31" s="135"/>
      <c r="G31" s="135"/>
    </row>
    <row r="32" spans="1:7" x14ac:dyDescent="0.2">
      <c r="A32" s="113" t="s">
        <v>145</v>
      </c>
      <c r="B32" s="5"/>
      <c r="C32" s="5"/>
      <c r="D32" s="5">
        <v>0</v>
      </c>
      <c r="E32" s="5">
        <v>0</v>
      </c>
      <c r="F32" s="135"/>
      <c r="G32" s="135"/>
    </row>
    <row r="33" spans="1:7" x14ac:dyDescent="0.2">
      <c r="A33" s="113" t="s">
        <v>163</v>
      </c>
      <c r="B33" s="2">
        <v>62.17</v>
      </c>
      <c r="C33" s="5"/>
      <c r="D33" s="5"/>
      <c r="E33" s="2">
        <v>1745</v>
      </c>
      <c r="F33" s="135"/>
      <c r="G33" s="135"/>
    </row>
    <row r="34" spans="1:7" s="8" customFormat="1" x14ac:dyDescent="0.2">
      <c r="A34" s="111" t="s">
        <v>118</v>
      </c>
      <c r="B34" s="2">
        <v>4877.05</v>
      </c>
      <c r="C34" s="2">
        <v>0</v>
      </c>
      <c r="D34" s="2">
        <v>7493.25</v>
      </c>
      <c r="E34" s="2">
        <v>7493.25</v>
      </c>
      <c r="F34" s="135">
        <f t="shared" si="1"/>
        <v>153.64308342133052</v>
      </c>
      <c r="G34" s="135">
        <f t="shared" si="2"/>
        <v>100</v>
      </c>
    </row>
    <row r="35" spans="1:7" s="8" customFormat="1" x14ac:dyDescent="0.2">
      <c r="A35" s="111" t="s">
        <v>119</v>
      </c>
      <c r="B35" s="2">
        <v>4877.05</v>
      </c>
      <c r="C35" s="2">
        <v>0</v>
      </c>
      <c r="D35" s="2">
        <v>7493.25</v>
      </c>
      <c r="E35" s="2">
        <v>7493.25</v>
      </c>
      <c r="F35" s="135">
        <f t="shared" si="1"/>
        <v>153.64308342133052</v>
      </c>
      <c r="G35" s="135">
        <f t="shared" si="2"/>
        <v>100</v>
      </c>
    </row>
    <row r="36" spans="1:7" ht="18.75" x14ac:dyDescent="0.2">
      <c r="A36" s="114" t="s">
        <v>120</v>
      </c>
      <c r="B36" s="7">
        <f>SUM(B5+B34+B33)</f>
        <v>637304.51000000013</v>
      </c>
      <c r="C36" s="7">
        <f>SUM(C5+C34+C33)</f>
        <v>614974.32000000007</v>
      </c>
      <c r="D36" s="7">
        <f>SUM(D5+D34+D33)</f>
        <v>672391.29</v>
      </c>
      <c r="E36" s="7">
        <f>SUM(E5+E34+E33)</f>
        <v>700369.82000000007</v>
      </c>
      <c r="F36" s="135">
        <f t="shared" si="1"/>
        <v>109.89563215235994</v>
      </c>
      <c r="G36" s="137">
        <f t="shared" si="2"/>
        <v>104.16104884404437</v>
      </c>
    </row>
    <row r="37" spans="1:7" x14ac:dyDescent="0.2">
      <c r="A37" s="115"/>
      <c r="B37" s="23"/>
      <c r="C37" s="23"/>
      <c r="D37" s="23"/>
      <c r="E37" s="23"/>
      <c r="F37" s="135"/>
      <c r="G37" s="135"/>
    </row>
    <row r="38" spans="1:7" x14ac:dyDescent="0.2">
      <c r="A38" s="111" t="s">
        <v>18</v>
      </c>
      <c r="B38" s="2">
        <f>B39+B43+B48</f>
        <v>625513.07999999996</v>
      </c>
      <c r="C38" s="2">
        <f t="shared" ref="C38" si="8">SUM(C39+C43)</f>
        <v>607974.32000000007</v>
      </c>
      <c r="D38" s="2">
        <f>SUM(D39+D43+D48)</f>
        <v>659241.74</v>
      </c>
      <c r="E38" s="2">
        <f>SUM(E39+E43+E48)</f>
        <v>684865.65000000014</v>
      </c>
      <c r="F38" s="135">
        <f t="shared" si="1"/>
        <v>109.48862172474479</v>
      </c>
      <c r="G38" s="135">
        <f t="shared" si="2"/>
        <v>103.88687615562695</v>
      </c>
    </row>
    <row r="39" spans="1:7" x14ac:dyDescent="0.2">
      <c r="A39" s="111" t="s">
        <v>19</v>
      </c>
      <c r="B39" s="2">
        <f>SUM(B40:B42)</f>
        <v>496694.77</v>
      </c>
      <c r="C39" s="2">
        <f>SUM(C40:C42)</f>
        <v>473000</v>
      </c>
      <c r="D39" s="2">
        <f>SUM(D40:D42)</f>
        <v>537000</v>
      </c>
      <c r="E39" s="2">
        <f>SUM(E40:E42)</f>
        <v>572177.78</v>
      </c>
      <c r="F39" s="135">
        <f t="shared" si="1"/>
        <v>115.19706156761022</v>
      </c>
      <c r="G39" s="135">
        <f t="shared" si="2"/>
        <v>106.55079702048418</v>
      </c>
    </row>
    <row r="40" spans="1:7" x14ac:dyDescent="0.2">
      <c r="A40" s="111" t="s">
        <v>20</v>
      </c>
      <c r="B40" s="5">
        <v>416369.03</v>
      </c>
      <c r="C40" s="5">
        <v>390000</v>
      </c>
      <c r="D40" s="5">
        <v>442000</v>
      </c>
      <c r="E40" s="5">
        <v>483195.59</v>
      </c>
      <c r="F40" s="135">
        <f t="shared" si="1"/>
        <v>116.04983924957146</v>
      </c>
      <c r="G40" s="135">
        <f t="shared" si="2"/>
        <v>109.32026923076923</v>
      </c>
    </row>
    <row r="41" spans="1:7" x14ac:dyDescent="0.2">
      <c r="A41" s="111" t="s">
        <v>21</v>
      </c>
      <c r="B41" s="5">
        <v>17501.36</v>
      </c>
      <c r="C41" s="5">
        <v>18000</v>
      </c>
      <c r="D41" s="5">
        <v>18000</v>
      </c>
      <c r="E41" s="5">
        <v>20179.7</v>
      </c>
      <c r="F41" s="135">
        <f t="shared" si="1"/>
        <v>115.3036106908263</v>
      </c>
      <c r="G41" s="135">
        <f t="shared" si="2"/>
        <v>112.10944444444443</v>
      </c>
    </row>
    <row r="42" spans="1:7" x14ac:dyDescent="0.2">
      <c r="A42" s="111" t="s">
        <v>22</v>
      </c>
      <c r="B42" s="5">
        <v>62824.38</v>
      </c>
      <c r="C42" s="5">
        <v>65000</v>
      </c>
      <c r="D42" s="5">
        <v>77000</v>
      </c>
      <c r="E42" s="5">
        <v>68802.490000000005</v>
      </c>
      <c r="F42" s="135">
        <f t="shared" si="1"/>
        <v>109.5155893301295</v>
      </c>
      <c r="G42" s="135">
        <f t="shared" si="2"/>
        <v>89.353883116883125</v>
      </c>
    </row>
    <row r="43" spans="1:7" x14ac:dyDescent="0.2">
      <c r="A43" s="111" t="s">
        <v>23</v>
      </c>
      <c r="B43" s="2">
        <f>SUM(B44:B47)</f>
        <v>128609.35</v>
      </c>
      <c r="C43" s="2">
        <f>SUM(C44:C47)</f>
        <v>134974.32</v>
      </c>
      <c r="D43" s="2">
        <f>SUM(D44:D47)</f>
        <v>121941.45999999999</v>
      </c>
      <c r="E43" s="2">
        <f>SUM(E44:E47)</f>
        <v>110498.57</v>
      </c>
      <c r="F43" s="135">
        <f t="shared" si="1"/>
        <v>85.917991188043487</v>
      </c>
      <c r="G43" s="135">
        <f t="shared" si="2"/>
        <v>90.616079223588116</v>
      </c>
    </row>
    <row r="44" spans="1:7" ht="18.75" x14ac:dyDescent="0.2">
      <c r="A44" s="111" t="s">
        <v>24</v>
      </c>
      <c r="B44" s="5">
        <v>62101.78</v>
      </c>
      <c r="C44" s="5">
        <v>74950</v>
      </c>
      <c r="D44" s="5">
        <v>67400</v>
      </c>
      <c r="E44" s="5">
        <v>56635.74</v>
      </c>
      <c r="F44" s="135">
        <f t="shared" si="1"/>
        <v>91.198255508940321</v>
      </c>
      <c r="G44" s="135">
        <f t="shared" si="2"/>
        <v>84.029287833827894</v>
      </c>
    </row>
    <row r="45" spans="1:7" ht="18.75" x14ac:dyDescent="0.2">
      <c r="A45" s="111" t="s">
        <v>25</v>
      </c>
      <c r="B45" s="5">
        <v>41730.660000000003</v>
      </c>
      <c r="C45" s="5">
        <v>34600</v>
      </c>
      <c r="D45" s="5">
        <v>29858.87</v>
      </c>
      <c r="E45" s="5">
        <v>30493.82</v>
      </c>
      <c r="F45" s="135">
        <f t="shared" si="1"/>
        <v>73.072939656358173</v>
      </c>
      <c r="G45" s="135">
        <f t="shared" si="2"/>
        <v>102.12650378262809</v>
      </c>
    </row>
    <row r="46" spans="1:7" x14ac:dyDescent="0.2">
      <c r="A46" s="111" t="s">
        <v>26</v>
      </c>
      <c r="B46" s="5">
        <v>20328.45</v>
      </c>
      <c r="C46" s="5">
        <v>20639.43</v>
      </c>
      <c r="D46" s="5">
        <v>15415.65</v>
      </c>
      <c r="E46" s="5">
        <v>16490.939999999999</v>
      </c>
      <c r="F46" s="135">
        <f t="shared" si="1"/>
        <v>81.122466297233672</v>
      </c>
      <c r="G46" s="135">
        <f t="shared" si="2"/>
        <v>106.97531404773719</v>
      </c>
    </row>
    <row r="47" spans="1:7" ht="18.75" x14ac:dyDescent="0.2">
      <c r="A47" s="111" t="s">
        <v>27</v>
      </c>
      <c r="B47" s="5">
        <v>4448.46</v>
      </c>
      <c r="C47" s="5">
        <v>4784.8900000000003</v>
      </c>
      <c r="D47" s="5">
        <v>9266.94</v>
      </c>
      <c r="E47" s="5">
        <v>6878.07</v>
      </c>
      <c r="F47" s="135">
        <f t="shared" si="1"/>
        <v>154.6168786501396</v>
      </c>
      <c r="G47" s="135">
        <f t="shared" si="2"/>
        <v>74.221587708563987</v>
      </c>
    </row>
    <row r="48" spans="1:7" x14ac:dyDescent="0.2">
      <c r="A48" s="111" t="s">
        <v>158</v>
      </c>
      <c r="B48" s="2">
        <v>208.96</v>
      </c>
      <c r="C48" s="21">
        <v>300</v>
      </c>
      <c r="D48" s="5">
        <v>300.27999999999997</v>
      </c>
      <c r="E48" s="2">
        <v>2189.3000000000002</v>
      </c>
      <c r="F48" s="135">
        <f t="shared" si="1"/>
        <v>1047.7124808575804</v>
      </c>
      <c r="G48" s="135">
        <f t="shared" si="2"/>
        <v>729.08618622618894</v>
      </c>
    </row>
    <row r="49" spans="1:7" x14ac:dyDescent="0.2">
      <c r="A49" s="111" t="s">
        <v>159</v>
      </c>
      <c r="B49" s="5">
        <v>208.96</v>
      </c>
      <c r="C49" s="5">
        <v>300</v>
      </c>
      <c r="D49" s="5">
        <v>300.27999999999997</v>
      </c>
      <c r="E49" s="5">
        <v>444.3</v>
      </c>
      <c r="F49" s="135">
        <f t="shared" si="1"/>
        <v>212.62442572741196</v>
      </c>
      <c r="G49" s="135">
        <f t="shared" si="2"/>
        <v>147.9619022245904</v>
      </c>
    </row>
    <row r="50" spans="1:7" x14ac:dyDescent="0.2">
      <c r="A50" s="111" t="s">
        <v>188</v>
      </c>
      <c r="B50" s="5"/>
      <c r="C50" s="5"/>
      <c r="D50" s="5"/>
      <c r="E50" s="5">
        <v>1745</v>
      </c>
      <c r="F50" s="135"/>
      <c r="G50" s="135"/>
    </row>
    <row r="51" spans="1:7" ht="18.75" x14ac:dyDescent="0.2">
      <c r="A51" s="111" t="s">
        <v>28</v>
      </c>
      <c r="B51" s="2">
        <f>B52</f>
        <v>4298.18</v>
      </c>
      <c r="C51" s="2">
        <f>C52</f>
        <v>6700</v>
      </c>
      <c r="D51" s="2">
        <v>13149.55</v>
      </c>
      <c r="E51" s="2">
        <v>5474.3</v>
      </c>
      <c r="F51" s="135">
        <f t="shared" si="1"/>
        <v>127.36320954450488</v>
      </c>
      <c r="G51" s="135">
        <f t="shared" si="2"/>
        <v>41.631082432478685</v>
      </c>
    </row>
    <row r="52" spans="1:7" ht="18.75" x14ac:dyDescent="0.2">
      <c r="A52" s="111" t="s">
        <v>29</v>
      </c>
      <c r="B52" s="5">
        <f>SUM(B53:B54)</f>
        <v>4298.18</v>
      </c>
      <c r="C52" s="5">
        <v>6700</v>
      </c>
      <c r="D52" s="5">
        <v>13149.55</v>
      </c>
      <c r="E52" s="5">
        <v>5474.3</v>
      </c>
      <c r="F52" s="135">
        <f t="shared" si="1"/>
        <v>127.36320954450488</v>
      </c>
      <c r="G52" s="135">
        <f t="shared" si="2"/>
        <v>41.631082432478685</v>
      </c>
    </row>
    <row r="53" spans="1:7" x14ac:dyDescent="0.2">
      <c r="A53" s="111" t="s">
        <v>30</v>
      </c>
      <c r="B53" s="5">
        <v>2179.4499999999998</v>
      </c>
      <c r="C53" s="5">
        <v>3200</v>
      </c>
      <c r="D53" s="5">
        <v>7649.55</v>
      </c>
      <c r="E53" s="5">
        <v>1745</v>
      </c>
      <c r="F53" s="135">
        <f t="shared" si="1"/>
        <v>80.066071715341039</v>
      </c>
      <c r="G53" s="135">
        <f t="shared" si="2"/>
        <v>22.811799386892041</v>
      </c>
    </row>
    <row r="54" spans="1:7" ht="18.75" x14ac:dyDescent="0.2">
      <c r="A54" s="111" t="s">
        <v>31</v>
      </c>
      <c r="B54" s="5">
        <v>2118.73</v>
      </c>
      <c r="C54" s="21">
        <v>3500</v>
      </c>
      <c r="D54" s="5">
        <v>3500</v>
      </c>
      <c r="E54" s="5">
        <v>3729.3</v>
      </c>
      <c r="F54" s="135">
        <f t="shared" si="1"/>
        <v>176.01582079830843</v>
      </c>
      <c r="G54" s="135">
        <f t="shared" si="2"/>
        <v>106.55142857142859</v>
      </c>
    </row>
    <row r="55" spans="1:7" x14ac:dyDescent="0.2">
      <c r="A55" s="114" t="s">
        <v>32</v>
      </c>
      <c r="B55" s="7">
        <f>SUM(B38+B51)</f>
        <v>629811.26</v>
      </c>
      <c r="C55" s="7">
        <f t="shared" ref="C55:E55" si="9">SUM(C39+C43+C48+C52)</f>
        <v>614974.32000000007</v>
      </c>
      <c r="D55" s="7">
        <f>SUM(D38+D51)</f>
        <v>672391.29</v>
      </c>
      <c r="E55" s="7">
        <f t="shared" si="9"/>
        <v>690339.95000000019</v>
      </c>
      <c r="F55" s="137">
        <f t="shared" si="1"/>
        <v>109.61060778748227</v>
      </c>
      <c r="G55" s="137">
        <f t="shared" si="2"/>
        <v>102.66937723122503</v>
      </c>
    </row>
    <row r="56" spans="1:7" ht="0.75" hidden="1" customHeight="1" x14ac:dyDescent="0.2">
      <c r="B56" s="5"/>
      <c r="C56" s="22"/>
      <c r="D56" s="5"/>
      <c r="E56" s="5"/>
      <c r="F56" s="135"/>
      <c r="G56" s="5"/>
    </row>
    <row r="57" spans="1:7" hidden="1" x14ac:dyDescent="0.2">
      <c r="B57" s="7"/>
      <c r="C57" s="7"/>
      <c r="D57" s="7"/>
      <c r="E57" s="7"/>
      <c r="F57" s="135"/>
      <c r="G57" s="7"/>
    </row>
    <row r="60" spans="1:7" x14ac:dyDescent="0.2">
      <c r="D60" s="20"/>
    </row>
    <row r="61" spans="1:7" x14ac:dyDescent="0.2">
      <c r="B61" s="20"/>
      <c r="C61" s="20"/>
      <c r="D61" s="20"/>
      <c r="E61" s="20"/>
    </row>
  </sheetData>
  <mergeCells count="1">
    <mergeCell ref="B1:G1"/>
  </mergeCells>
  <pageMargins left="0.4" right="0.2" top="1" bottom="0.57999999999999996" header="0.5" footer="0.5"/>
  <pageSetup paperSize="9" orientation="portrait" horizontalDpi="4294967294" vertic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30"/>
  <sheetViews>
    <sheetView tabSelected="1" workbookViewId="0">
      <selection activeCell="J29" sqref="J29"/>
    </sheetView>
  </sheetViews>
  <sheetFormatPr defaultColWidth="9.140625" defaultRowHeight="11.25" x14ac:dyDescent="0.15"/>
  <cols>
    <col min="1" max="1" width="35.140625" style="27" customWidth="1"/>
    <col min="2" max="2" width="13" style="27" customWidth="1"/>
    <col min="3" max="3" width="13.42578125" style="27" customWidth="1"/>
    <col min="4" max="4" width="13.28515625" style="27" customWidth="1"/>
    <col min="5" max="5" width="13" style="27" customWidth="1"/>
    <col min="6" max="6" width="6.85546875" style="27" customWidth="1"/>
    <col min="7" max="7" width="7.85546875" style="27" customWidth="1"/>
    <col min="8" max="16384" width="9.140625" style="27"/>
  </cols>
  <sheetData>
    <row r="1" spans="1:7" ht="15.75" customHeight="1" x14ac:dyDescent="0.15">
      <c r="A1" s="152" t="s">
        <v>190</v>
      </c>
      <c r="B1" s="153"/>
      <c r="C1" s="153"/>
      <c r="D1" s="153"/>
      <c r="E1" s="153"/>
      <c r="F1" s="153"/>
      <c r="G1" s="126"/>
    </row>
    <row r="2" spans="1:7" ht="36.75" thickBot="1" x14ac:dyDescent="0.2">
      <c r="A2" s="128" t="s">
        <v>0</v>
      </c>
      <c r="B2" s="129" t="s">
        <v>191</v>
      </c>
      <c r="C2" s="129" t="s">
        <v>192</v>
      </c>
      <c r="D2" s="129" t="s">
        <v>193</v>
      </c>
      <c r="E2" s="129" t="s">
        <v>194</v>
      </c>
      <c r="F2" s="129" t="s">
        <v>1</v>
      </c>
      <c r="G2" s="129" t="s">
        <v>2</v>
      </c>
    </row>
    <row r="3" spans="1:7" ht="12" x14ac:dyDescent="0.2">
      <c r="A3" s="119" t="s">
        <v>149</v>
      </c>
      <c r="B3" s="28">
        <v>1789.73</v>
      </c>
      <c r="C3" s="28"/>
      <c r="D3" s="95">
        <v>0</v>
      </c>
      <c r="E3" s="28">
        <v>0</v>
      </c>
      <c r="F3" s="95">
        <f>SUM(E3/B3)*100</f>
        <v>0</v>
      </c>
      <c r="G3" s="136" t="e">
        <f>SUM(E3/D3)*100</f>
        <v>#DIV/0!</v>
      </c>
    </row>
    <row r="4" spans="1:7" ht="12" x14ac:dyDescent="0.2">
      <c r="A4" s="119" t="s">
        <v>150</v>
      </c>
      <c r="B4" s="28">
        <v>0</v>
      </c>
      <c r="C4" s="28"/>
      <c r="D4" s="95">
        <v>0</v>
      </c>
      <c r="E4" s="95">
        <v>0</v>
      </c>
      <c r="F4" s="95"/>
      <c r="G4" s="136" t="e">
        <f t="shared" ref="G4:G14" si="0">SUM(E4/D4)*100</f>
        <v>#DIV/0!</v>
      </c>
    </row>
    <row r="5" spans="1:7" ht="24" x14ac:dyDescent="0.2">
      <c r="A5" s="119" t="s">
        <v>102</v>
      </c>
      <c r="B5" s="28">
        <v>4443.6400000000003</v>
      </c>
      <c r="C5" s="95">
        <v>3500</v>
      </c>
      <c r="D5" s="95">
        <v>6000</v>
      </c>
      <c r="E5" s="95">
        <v>4997.34</v>
      </c>
      <c r="F5" s="95">
        <f t="shared" ref="F5:F14" si="1">SUM(E5/B5)*100</f>
        <v>112.46050535146861</v>
      </c>
      <c r="G5" s="136">
        <f t="shared" si="0"/>
        <v>83.289000000000001</v>
      </c>
    </row>
    <row r="6" spans="1:7" ht="24" x14ac:dyDescent="0.2">
      <c r="A6" s="119" t="s">
        <v>104</v>
      </c>
      <c r="B6" s="28">
        <v>123</v>
      </c>
      <c r="C6" s="95">
        <v>0</v>
      </c>
      <c r="D6" s="95">
        <v>0</v>
      </c>
      <c r="E6" s="95">
        <v>240.5</v>
      </c>
      <c r="F6" s="95">
        <f t="shared" si="1"/>
        <v>195.52845528455285</v>
      </c>
      <c r="G6" s="136" t="e">
        <f t="shared" si="0"/>
        <v>#DIV/0!</v>
      </c>
    </row>
    <row r="7" spans="1:7" ht="12" x14ac:dyDescent="0.2">
      <c r="A7" s="119" t="s">
        <v>105</v>
      </c>
      <c r="B7" s="28">
        <v>4877.05</v>
      </c>
      <c r="C7" s="95">
        <v>0</v>
      </c>
      <c r="D7" s="95">
        <v>7493.25</v>
      </c>
      <c r="E7" s="95">
        <v>7493.25</v>
      </c>
      <c r="F7" s="95">
        <f t="shared" si="1"/>
        <v>153.64308342133052</v>
      </c>
      <c r="G7" s="136">
        <f t="shared" si="0"/>
        <v>100</v>
      </c>
    </row>
    <row r="8" spans="1:7" ht="12" x14ac:dyDescent="0.2">
      <c r="A8" s="119" t="s">
        <v>106</v>
      </c>
      <c r="B8" s="28">
        <v>123211.18</v>
      </c>
      <c r="C8" s="95">
        <v>131863.43</v>
      </c>
      <c r="D8" s="95">
        <v>114479.15</v>
      </c>
      <c r="E8" s="95">
        <v>105458.1</v>
      </c>
      <c r="F8" s="95">
        <f t="shared" si="1"/>
        <v>85.59134000664551</v>
      </c>
      <c r="G8" s="136">
        <f t="shared" si="0"/>
        <v>92.119918779969993</v>
      </c>
    </row>
    <row r="9" spans="1:7" ht="12" x14ac:dyDescent="0.2">
      <c r="A9" s="119" t="s">
        <v>107</v>
      </c>
      <c r="B9" s="28">
        <v>498602.01</v>
      </c>
      <c r="C9" s="95">
        <v>475280</v>
      </c>
      <c r="D9" s="95">
        <v>539588</v>
      </c>
      <c r="E9" s="95">
        <v>574380.53</v>
      </c>
      <c r="F9" s="95">
        <f t="shared" si="1"/>
        <v>115.19819785724491</v>
      </c>
      <c r="G9" s="136">
        <f t="shared" si="0"/>
        <v>106.44798068155706</v>
      </c>
    </row>
    <row r="10" spans="1:7" ht="12" x14ac:dyDescent="0.2">
      <c r="A10" s="119" t="s">
        <v>151</v>
      </c>
      <c r="B10" s="28">
        <v>2638.47</v>
      </c>
      <c r="C10" s="95">
        <v>4030.89</v>
      </c>
      <c r="D10" s="95">
        <v>4030.89</v>
      </c>
      <c r="E10" s="95">
        <v>4380.3</v>
      </c>
      <c r="F10" s="95">
        <f t="shared" si="1"/>
        <v>166.0166687512081</v>
      </c>
      <c r="G10" s="136">
        <f t="shared" si="0"/>
        <v>108.66830898387205</v>
      </c>
    </row>
    <row r="11" spans="1:7" ht="12" x14ac:dyDescent="0.2">
      <c r="A11" s="119" t="s">
        <v>108</v>
      </c>
      <c r="B11" s="28">
        <v>0</v>
      </c>
      <c r="C11" s="95"/>
      <c r="D11" s="95">
        <v>0</v>
      </c>
      <c r="E11" s="95">
        <v>0</v>
      </c>
      <c r="F11" s="95"/>
      <c r="G11" s="136" t="e">
        <f t="shared" si="0"/>
        <v>#DIV/0!</v>
      </c>
    </row>
    <row r="12" spans="1:7" ht="12" x14ac:dyDescent="0.2">
      <c r="A12" s="119" t="s">
        <v>177</v>
      </c>
      <c r="B12" s="28">
        <v>62.17</v>
      </c>
      <c r="C12" s="95"/>
      <c r="D12" s="95"/>
      <c r="E12" s="95">
        <v>0</v>
      </c>
      <c r="F12" s="95"/>
      <c r="G12" s="136"/>
    </row>
    <row r="13" spans="1:7" ht="12" x14ac:dyDescent="0.2">
      <c r="A13" s="119" t="s">
        <v>109</v>
      </c>
      <c r="B13" s="28">
        <v>146.66</v>
      </c>
      <c r="C13" s="28">
        <v>300</v>
      </c>
      <c r="D13" s="28">
        <v>800</v>
      </c>
      <c r="E13" s="144">
        <v>1674.8</v>
      </c>
      <c r="F13" s="95"/>
      <c r="G13" s="136">
        <f t="shared" si="0"/>
        <v>209.35000000000002</v>
      </c>
    </row>
    <row r="14" spans="1:7" ht="12" x14ac:dyDescent="0.2">
      <c r="A14" s="138" t="s">
        <v>110</v>
      </c>
      <c r="B14" s="30">
        <f t="shared" ref="B14:D14" si="2">SUM(B3:B13)</f>
        <v>635893.91</v>
      </c>
      <c r="C14" s="30">
        <f t="shared" si="2"/>
        <v>614974.31999999995</v>
      </c>
      <c r="D14" s="30">
        <f t="shared" si="2"/>
        <v>672391.29</v>
      </c>
      <c r="E14" s="30">
        <f>SUM(E3:E13)</f>
        <v>698624.82000000007</v>
      </c>
      <c r="F14" s="139">
        <f t="shared" si="1"/>
        <v>109.86499619095267</v>
      </c>
      <c r="G14" s="140">
        <f t="shared" si="0"/>
        <v>103.90152733834492</v>
      </c>
    </row>
    <row r="15" spans="1:7" x14ac:dyDescent="0.15">
      <c r="A15" s="125"/>
      <c r="B15" s="126"/>
      <c r="C15" s="126"/>
      <c r="D15" s="126"/>
      <c r="E15" s="126"/>
      <c r="F15" s="126"/>
      <c r="G15" s="126"/>
    </row>
    <row r="16" spans="1:7" ht="15" customHeight="1" x14ac:dyDescent="0.15">
      <c r="A16" s="125"/>
      <c r="B16" s="126"/>
      <c r="C16" s="126"/>
      <c r="D16" s="126"/>
      <c r="E16" s="126"/>
      <c r="F16" s="126"/>
      <c r="G16" s="126"/>
    </row>
    <row r="17" spans="1:13" ht="27" customHeight="1" thickBot="1" x14ac:dyDescent="0.25">
      <c r="A17" s="127" t="s">
        <v>195</v>
      </c>
      <c r="B17" s="130"/>
      <c r="C17" s="126"/>
      <c r="D17" s="126"/>
      <c r="E17" s="126"/>
      <c r="F17" s="126"/>
      <c r="G17" s="126"/>
    </row>
    <row r="18" spans="1:13" ht="16.5" hidden="1" customHeight="1" thickBot="1" x14ac:dyDescent="0.2">
      <c r="A18" s="125"/>
      <c r="B18" s="126"/>
      <c r="C18" s="126"/>
      <c r="D18" s="126"/>
      <c r="E18" s="126"/>
      <c r="F18" s="126"/>
      <c r="G18" s="126"/>
      <c r="M18" s="41"/>
    </row>
    <row r="19" spans="1:13" ht="45.75" thickBot="1" x14ac:dyDescent="0.2">
      <c r="A19" s="124" t="s">
        <v>0</v>
      </c>
      <c r="B19" s="129" t="s">
        <v>191</v>
      </c>
      <c r="C19" s="129" t="s">
        <v>192</v>
      </c>
      <c r="D19" s="129" t="s">
        <v>193</v>
      </c>
      <c r="E19" s="129" t="s">
        <v>194</v>
      </c>
      <c r="F19" s="26" t="s">
        <v>1</v>
      </c>
      <c r="G19" s="26" t="s">
        <v>2</v>
      </c>
    </row>
    <row r="20" spans="1:13" ht="12" x14ac:dyDescent="0.2">
      <c r="A20" s="119" t="s">
        <v>103</v>
      </c>
      <c r="B20" s="28">
        <v>1789.73</v>
      </c>
      <c r="C20" s="95"/>
      <c r="D20" s="95">
        <v>0</v>
      </c>
      <c r="E20" s="95">
        <v>0</v>
      </c>
      <c r="F20" s="95">
        <f>SUM(E20/B20)*100</f>
        <v>0</v>
      </c>
      <c r="G20" s="95" t="e">
        <f>SUM(E20/D20)*100</f>
        <v>#DIV/0!</v>
      </c>
    </row>
    <row r="21" spans="1:13" ht="12" x14ac:dyDescent="0.2">
      <c r="A21" s="119" t="s">
        <v>150</v>
      </c>
      <c r="B21" s="28">
        <v>0</v>
      </c>
      <c r="C21" s="95"/>
      <c r="D21" s="95"/>
      <c r="E21" s="95"/>
      <c r="F21" s="95"/>
      <c r="G21" s="95"/>
    </row>
    <row r="22" spans="1:13" ht="24" x14ac:dyDescent="0.2">
      <c r="A22" s="119" t="s">
        <v>102</v>
      </c>
      <c r="B22" s="28">
        <v>0</v>
      </c>
      <c r="C22" s="95">
        <v>3500</v>
      </c>
      <c r="D22" s="95">
        <v>6000</v>
      </c>
      <c r="E22" s="95">
        <v>2045</v>
      </c>
      <c r="F22" s="95"/>
      <c r="G22" s="95">
        <f t="shared" ref="G22:G30" si="3">SUM(E22/D22)*100</f>
        <v>34.083333333333329</v>
      </c>
    </row>
    <row r="23" spans="1:13" ht="24" x14ac:dyDescent="0.2">
      <c r="A23" s="119" t="s">
        <v>104</v>
      </c>
      <c r="B23" s="28">
        <v>0</v>
      </c>
      <c r="C23" s="95">
        <v>0</v>
      </c>
      <c r="D23" s="95">
        <v>0</v>
      </c>
      <c r="E23" s="95">
        <v>0</v>
      </c>
      <c r="F23" s="95" t="e">
        <f t="shared" ref="F23:F30" si="4">SUM(E23/B23)*100</f>
        <v>#DIV/0!</v>
      </c>
      <c r="G23" s="95" t="e">
        <f t="shared" si="3"/>
        <v>#DIV/0!</v>
      </c>
    </row>
    <row r="24" spans="1:13" ht="12" x14ac:dyDescent="0.2">
      <c r="A24" s="119" t="s">
        <v>105</v>
      </c>
      <c r="B24" s="28">
        <v>2012.89</v>
      </c>
      <c r="C24" s="95">
        <v>0</v>
      </c>
      <c r="D24" s="95">
        <v>7493.25</v>
      </c>
      <c r="E24" s="95">
        <v>2401.2199999999998</v>
      </c>
      <c r="F24" s="95">
        <f t="shared" si="4"/>
        <v>119.2921620158081</v>
      </c>
      <c r="G24" s="95">
        <f t="shared" si="3"/>
        <v>32.045107263203548</v>
      </c>
    </row>
    <row r="25" spans="1:13" ht="12" x14ac:dyDescent="0.2">
      <c r="A25" s="119" t="s">
        <v>106</v>
      </c>
      <c r="B25" s="28">
        <v>123211.18</v>
      </c>
      <c r="C25" s="95">
        <v>131863.43</v>
      </c>
      <c r="D25" s="95">
        <v>114479.15</v>
      </c>
      <c r="E25" s="95">
        <v>105458.1</v>
      </c>
      <c r="F25" s="95">
        <f t="shared" si="4"/>
        <v>85.59134000664551</v>
      </c>
      <c r="G25" s="95">
        <f t="shared" si="3"/>
        <v>92.119918779969993</v>
      </c>
    </row>
    <row r="26" spans="1:13" ht="12" x14ac:dyDescent="0.2">
      <c r="A26" s="119" t="s">
        <v>107</v>
      </c>
      <c r="B26" s="28">
        <v>498601.73</v>
      </c>
      <c r="C26" s="95">
        <v>475280</v>
      </c>
      <c r="D26" s="95">
        <v>539588</v>
      </c>
      <c r="E26" s="95">
        <v>574380.53</v>
      </c>
      <c r="F26" s="95">
        <f t="shared" si="4"/>
        <v>115.19826254914921</v>
      </c>
      <c r="G26" s="95">
        <f t="shared" si="3"/>
        <v>106.44798068155706</v>
      </c>
    </row>
    <row r="27" spans="1:13" ht="12" x14ac:dyDescent="0.2">
      <c r="A27" s="119" t="s">
        <v>151</v>
      </c>
      <c r="B27" s="28">
        <v>2636.62</v>
      </c>
      <c r="C27" s="95">
        <v>4030.89</v>
      </c>
      <c r="D27" s="95">
        <v>4030.89</v>
      </c>
      <c r="E27" s="95">
        <v>4380.3</v>
      </c>
      <c r="F27" s="95">
        <f t="shared" si="4"/>
        <v>166.13315532765435</v>
      </c>
      <c r="G27" s="95">
        <f t="shared" si="3"/>
        <v>108.66830898387205</v>
      </c>
    </row>
    <row r="28" spans="1:13" ht="12" x14ac:dyDescent="0.2">
      <c r="A28" s="119" t="s">
        <v>108</v>
      </c>
      <c r="B28" s="28">
        <v>0</v>
      </c>
      <c r="C28" s="95"/>
      <c r="D28" s="95">
        <v>0</v>
      </c>
      <c r="E28" s="95">
        <v>0</v>
      </c>
      <c r="F28" s="95"/>
      <c r="G28" s="95" t="e">
        <f t="shared" si="3"/>
        <v>#DIV/0!</v>
      </c>
    </row>
    <row r="29" spans="1:13" ht="12" x14ac:dyDescent="0.2">
      <c r="A29" s="119" t="s">
        <v>109</v>
      </c>
      <c r="B29" s="28">
        <v>146.66</v>
      </c>
      <c r="C29" s="95">
        <v>300</v>
      </c>
      <c r="D29" s="95">
        <v>800</v>
      </c>
      <c r="E29" s="50">
        <v>1674.8</v>
      </c>
      <c r="F29" s="95"/>
      <c r="G29" s="95">
        <f t="shared" si="3"/>
        <v>209.35000000000002</v>
      </c>
    </row>
    <row r="30" spans="1:13" ht="12" x14ac:dyDescent="0.2">
      <c r="A30" s="138" t="s">
        <v>124</v>
      </c>
      <c r="B30" s="139">
        <f>SUM(B20:B29)</f>
        <v>628398.81000000006</v>
      </c>
      <c r="C30" s="139">
        <f>SUM(C20:C29)</f>
        <v>614974.31999999995</v>
      </c>
      <c r="D30" s="139">
        <f>SUM(D20:D29)</f>
        <v>672391.29</v>
      </c>
      <c r="E30" s="139">
        <f>SUM(E20:E29)</f>
        <v>690339.95000000019</v>
      </c>
      <c r="F30" s="139">
        <f t="shared" si="4"/>
        <v>109.85697920083588</v>
      </c>
      <c r="G30" s="139">
        <f t="shared" si="3"/>
        <v>102.66937723122503</v>
      </c>
    </row>
  </sheetData>
  <mergeCells count="1">
    <mergeCell ref="A1:F1"/>
  </mergeCells>
  <pageMargins left="0.70866141732283472" right="0.70866141732283472" top="0.74803149606299213" bottom="0.74803149606299213" header="0.31496062992125984" footer="0.31496062992125984"/>
  <pageSetup paperSize="9" orientation="landscape" horizontalDpi="4294967294" vertic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U126"/>
  <sheetViews>
    <sheetView topLeftCell="A37" workbookViewId="0">
      <selection activeCell="M7" sqref="M7"/>
    </sheetView>
  </sheetViews>
  <sheetFormatPr defaultColWidth="9.140625" defaultRowHeight="12.75" x14ac:dyDescent="0.2"/>
  <cols>
    <col min="1" max="1" width="37.7109375" style="27" customWidth="1"/>
    <col min="2" max="2" width="14.5703125" style="27" hidden="1" customWidth="1"/>
    <col min="3" max="3" width="12.7109375" style="85" customWidth="1"/>
    <col min="4" max="4" width="14.85546875" style="62" customWidth="1"/>
    <col min="5" max="5" width="14" style="65" customWidth="1"/>
    <col min="6" max="6" width="7.28515625" style="55" customWidth="1"/>
    <col min="7" max="16384" width="9.140625" style="27"/>
  </cols>
  <sheetData>
    <row r="1" spans="1:6" ht="13.5" thickBot="1" x14ac:dyDescent="0.2">
      <c r="A1" s="154" t="s">
        <v>178</v>
      </c>
      <c r="B1" s="155"/>
      <c r="C1" s="155"/>
      <c r="D1" s="155"/>
      <c r="E1" s="155"/>
      <c r="F1" s="156"/>
    </row>
    <row r="2" spans="1:6" ht="38.25" x14ac:dyDescent="0.15">
      <c r="A2" s="116" t="s">
        <v>0</v>
      </c>
      <c r="B2" s="38" t="s">
        <v>101</v>
      </c>
      <c r="C2" s="92" t="s">
        <v>182</v>
      </c>
      <c r="D2" s="56" t="s">
        <v>186</v>
      </c>
      <c r="E2" s="56" t="s">
        <v>196</v>
      </c>
      <c r="F2" s="53" t="s">
        <v>122</v>
      </c>
    </row>
    <row r="3" spans="1:6" x14ac:dyDescent="0.15">
      <c r="A3" s="39">
        <v>1</v>
      </c>
      <c r="B3" s="39">
        <v>2</v>
      </c>
      <c r="C3" s="84">
        <v>2</v>
      </c>
      <c r="D3" s="57">
        <v>3</v>
      </c>
      <c r="E3" s="54">
        <v>4</v>
      </c>
      <c r="F3" s="54">
        <v>5</v>
      </c>
    </row>
    <row r="4" spans="1:6" ht="24" x14ac:dyDescent="0.2">
      <c r="A4" s="117" t="s">
        <v>46</v>
      </c>
      <c r="B4" s="40"/>
      <c r="C4" s="40">
        <v>606542.43000000005</v>
      </c>
      <c r="D4" s="58">
        <v>653467.15</v>
      </c>
      <c r="E4" s="40">
        <v>679287.88</v>
      </c>
      <c r="F4" s="61">
        <f t="shared" ref="F4:F5" si="0">SUM(E4/D4)*100</f>
        <v>103.95134323125501</v>
      </c>
    </row>
    <row r="5" spans="1:6" x14ac:dyDescent="0.2">
      <c r="A5" s="118" t="s">
        <v>47</v>
      </c>
      <c r="B5" s="31"/>
      <c r="C5" s="31">
        <v>131863.43</v>
      </c>
      <c r="D5" s="59">
        <v>114479.15</v>
      </c>
      <c r="E5" s="31">
        <v>105458.1</v>
      </c>
      <c r="F5" s="61">
        <f t="shared" si="0"/>
        <v>92.119918779969993</v>
      </c>
    </row>
    <row r="6" spans="1:6" ht="24" x14ac:dyDescent="0.2">
      <c r="A6" s="119" t="s">
        <v>48</v>
      </c>
      <c r="B6" s="28"/>
      <c r="C6" s="36"/>
      <c r="D6" s="60"/>
      <c r="E6" s="28"/>
      <c r="F6" s="61"/>
    </row>
    <row r="7" spans="1:6" ht="24" x14ac:dyDescent="0.2">
      <c r="A7" s="120" t="s">
        <v>49</v>
      </c>
      <c r="B7" s="29"/>
      <c r="C7" s="61">
        <f>SUM(C8+C13+C20+C30+C35)</f>
        <v>131863.43</v>
      </c>
      <c r="D7" s="61">
        <f>SUM(D8+D13+D20+D30+D35)</f>
        <v>114479.15</v>
      </c>
      <c r="E7" s="61">
        <f>SUM(E8+E13+E20+E30+E35)</f>
        <v>105458.1</v>
      </c>
      <c r="F7" s="61">
        <f>SUM(E7/D7)*100</f>
        <v>92.119918779969993</v>
      </c>
    </row>
    <row r="8" spans="1:6" s="8" customFormat="1" x14ac:dyDescent="0.2">
      <c r="A8" s="119" t="s">
        <v>50</v>
      </c>
      <c r="B8" s="2"/>
      <c r="C8" s="64">
        <f>SUM(C9:C12)</f>
        <v>74850</v>
      </c>
      <c r="D8" s="64">
        <f>SUM(D9:D12)</f>
        <v>67300</v>
      </c>
      <c r="E8" s="64">
        <f>SUM(E9:E12)</f>
        <v>56563.990000000005</v>
      </c>
      <c r="F8" s="61">
        <f t="shared" ref="F8:F71" si="1">SUM(E8/D8)*100</f>
        <v>84.047533432392285</v>
      </c>
    </row>
    <row r="9" spans="1:6" s="41" customFormat="1" x14ac:dyDescent="0.2">
      <c r="A9" s="121" t="s">
        <v>51</v>
      </c>
      <c r="B9" s="24"/>
      <c r="C9" s="63">
        <v>2500</v>
      </c>
      <c r="D9" s="63">
        <v>2500</v>
      </c>
      <c r="E9" s="63">
        <v>2687.39</v>
      </c>
      <c r="F9" s="61">
        <f t="shared" si="1"/>
        <v>107.4956</v>
      </c>
    </row>
    <row r="10" spans="1:6" s="4" customFormat="1" x14ac:dyDescent="0.2">
      <c r="A10" s="121" t="s">
        <v>52</v>
      </c>
      <c r="B10" s="32"/>
      <c r="C10" s="63">
        <v>72000</v>
      </c>
      <c r="D10" s="63">
        <v>64000</v>
      </c>
      <c r="E10" s="63">
        <v>52904.05</v>
      </c>
      <c r="F10" s="61">
        <f t="shared" si="1"/>
        <v>82.66257812500001</v>
      </c>
    </row>
    <row r="11" spans="1:6" s="4" customFormat="1" x14ac:dyDescent="0.2">
      <c r="A11" s="121" t="s">
        <v>53</v>
      </c>
      <c r="B11" s="32"/>
      <c r="C11" s="63">
        <v>300</v>
      </c>
      <c r="D11" s="63">
        <v>800</v>
      </c>
      <c r="E11" s="63">
        <v>929.25</v>
      </c>
      <c r="F11" s="61">
        <f t="shared" si="1"/>
        <v>116.15625</v>
      </c>
    </row>
    <row r="12" spans="1:6" s="4" customFormat="1" x14ac:dyDescent="0.2">
      <c r="A12" s="121" t="s">
        <v>165</v>
      </c>
      <c r="B12" s="32"/>
      <c r="C12" s="63">
        <v>50</v>
      </c>
      <c r="D12" s="63">
        <v>0</v>
      </c>
      <c r="E12" s="63">
        <v>43.3</v>
      </c>
      <c r="F12" s="61" t="e">
        <f t="shared" si="1"/>
        <v>#DIV/0!</v>
      </c>
    </row>
    <row r="13" spans="1:6" s="8" customFormat="1" x14ac:dyDescent="0.2">
      <c r="A13" s="119" t="s">
        <v>54</v>
      </c>
      <c r="B13" s="32"/>
      <c r="C13" s="64">
        <f t="shared" ref="C13:D13" si="2">SUM(C14:C19)</f>
        <v>34600</v>
      </c>
      <c r="D13" s="64">
        <f t="shared" si="2"/>
        <v>29800</v>
      </c>
      <c r="E13" s="64">
        <f>SUM(E14:E19)</f>
        <v>30494.039999999997</v>
      </c>
      <c r="F13" s="61">
        <f t="shared" si="1"/>
        <v>102.3289932885906</v>
      </c>
    </row>
    <row r="14" spans="1:6" s="4" customFormat="1" x14ac:dyDescent="0.2">
      <c r="A14" s="121" t="s">
        <v>55</v>
      </c>
      <c r="B14" s="32"/>
      <c r="C14" s="63">
        <v>4100</v>
      </c>
      <c r="D14" s="63">
        <v>2500</v>
      </c>
      <c r="E14" s="63">
        <v>4219.5600000000004</v>
      </c>
      <c r="F14" s="61">
        <f t="shared" si="1"/>
        <v>168.78240000000002</v>
      </c>
    </row>
    <row r="15" spans="1:6" s="4" customFormat="1" x14ac:dyDescent="0.2">
      <c r="A15" s="121" t="s">
        <v>56</v>
      </c>
      <c r="B15" s="32"/>
      <c r="C15" s="36">
        <v>4000</v>
      </c>
      <c r="D15" s="36">
        <v>2500</v>
      </c>
      <c r="E15" s="63">
        <v>2256.34</v>
      </c>
      <c r="F15" s="61">
        <f t="shared" si="1"/>
        <v>90.253600000000006</v>
      </c>
    </row>
    <row r="16" spans="1:6" s="4" customFormat="1" x14ac:dyDescent="0.2">
      <c r="A16" s="121" t="s">
        <v>57</v>
      </c>
      <c r="B16" s="32"/>
      <c r="C16" s="52">
        <v>22500</v>
      </c>
      <c r="D16" s="52">
        <v>22000</v>
      </c>
      <c r="E16" s="63">
        <v>21744.51</v>
      </c>
      <c r="F16" s="61">
        <f t="shared" si="1"/>
        <v>98.838681818181811</v>
      </c>
    </row>
    <row r="17" spans="1:6" s="4" customFormat="1" x14ac:dyDescent="0.2">
      <c r="A17" s="121" t="s">
        <v>58</v>
      </c>
      <c r="B17" s="5"/>
      <c r="C17" s="52">
        <v>3000</v>
      </c>
      <c r="D17" s="52">
        <v>2000</v>
      </c>
      <c r="E17" s="63">
        <v>1665.01</v>
      </c>
      <c r="F17" s="61">
        <f t="shared" si="1"/>
        <v>83.250500000000002</v>
      </c>
    </row>
    <row r="18" spans="1:6" x14ac:dyDescent="0.2">
      <c r="A18" s="121" t="s">
        <v>59</v>
      </c>
      <c r="B18" s="34"/>
      <c r="C18" s="63">
        <v>600</v>
      </c>
      <c r="D18" s="63">
        <v>500</v>
      </c>
      <c r="E18" s="63">
        <v>422.53</v>
      </c>
      <c r="F18" s="61">
        <f t="shared" si="1"/>
        <v>84.505999999999986</v>
      </c>
    </row>
    <row r="19" spans="1:6" ht="24" x14ac:dyDescent="0.2">
      <c r="A19" s="121" t="s">
        <v>125</v>
      </c>
      <c r="B19" s="34"/>
      <c r="C19" s="63">
        <v>400</v>
      </c>
      <c r="D19" s="63">
        <v>300</v>
      </c>
      <c r="E19" s="63">
        <v>186.09</v>
      </c>
      <c r="F19" s="61">
        <f t="shared" si="1"/>
        <v>62.029999999999994</v>
      </c>
    </row>
    <row r="20" spans="1:6" s="8" customFormat="1" x14ac:dyDescent="0.2">
      <c r="A20" s="119" t="s">
        <v>60</v>
      </c>
      <c r="B20" s="32"/>
      <c r="C20" s="64">
        <f t="shared" ref="C20:D20" si="3">SUM(C21:C29)</f>
        <v>20639.43</v>
      </c>
      <c r="D20" s="64">
        <f t="shared" si="3"/>
        <v>15415.65</v>
      </c>
      <c r="E20" s="64">
        <f>SUM(E21:E29)</f>
        <v>16490.939999999999</v>
      </c>
      <c r="F20" s="61">
        <f t="shared" si="1"/>
        <v>106.97531404773719</v>
      </c>
    </row>
    <row r="21" spans="1:6" s="35" customFormat="1" x14ac:dyDescent="0.2">
      <c r="A21" s="121" t="s">
        <v>61</v>
      </c>
      <c r="B21" s="32"/>
      <c r="C21" s="63">
        <v>1320</v>
      </c>
      <c r="D21" s="63">
        <v>1200</v>
      </c>
      <c r="E21" s="63">
        <v>1238.6400000000001</v>
      </c>
      <c r="F21" s="61">
        <f t="shared" si="1"/>
        <v>103.22</v>
      </c>
    </row>
    <row r="22" spans="1:6" s="35" customFormat="1" x14ac:dyDescent="0.2">
      <c r="A22" s="121" t="s">
        <v>62</v>
      </c>
      <c r="B22" s="32"/>
      <c r="C22" s="63">
        <v>5000</v>
      </c>
      <c r="D22" s="63">
        <v>3000</v>
      </c>
      <c r="E22" s="63">
        <v>4460.74</v>
      </c>
      <c r="F22" s="61">
        <f t="shared" si="1"/>
        <v>148.69133333333332</v>
      </c>
    </row>
    <row r="23" spans="1:6" s="35" customFormat="1" x14ac:dyDescent="0.2">
      <c r="A23" s="121" t="s">
        <v>126</v>
      </c>
      <c r="B23" s="32"/>
      <c r="C23" s="63">
        <v>400</v>
      </c>
      <c r="D23" s="63">
        <v>400</v>
      </c>
      <c r="E23" s="63">
        <v>234.24</v>
      </c>
      <c r="F23" s="61">
        <f t="shared" si="1"/>
        <v>58.56</v>
      </c>
    </row>
    <row r="24" spans="1:6" x14ac:dyDescent="0.2">
      <c r="A24" s="121" t="s">
        <v>63</v>
      </c>
      <c r="B24" s="33"/>
      <c r="C24" s="63">
        <v>2250</v>
      </c>
      <c r="D24" s="63">
        <v>2000</v>
      </c>
      <c r="E24" s="63">
        <v>1936.07</v>
      </c>
      <c r="F24" s="61">
        <f t="shared" si="1"/>
        <v>96.8035</v>
      </c>
    </row>
    <row r="25" spans="1:6" s="35" customFormat="1" x14ac:dyDescent="0.2">
      <c r="A25" s="121" t="s">
        <v>64</v>
      </c>
      <c r="B25" s="32"/>
      <c r="C25" s="63">
        <v>3500</v>
      </c>
      <c r="D25" s="63">
        <v>3000</v>
      </c>
      <c r="E25" s="63">
        <v>898.75</v>
      </c>
      <c r="F25" s="61">
        <f t="shared" si="1"/>
        <v>29.958333333333332</v>
      </c>
    </row>
    <row r="26" spans="1:6" s="35" customFormat="1" x14ac:dyDescent="0.2">
      <c r="A26" s="121" t="s">
        <v>65</v>
      </c>
      <c r="B26" s="32"/>
      <c r="C26" s="63">
        <v>1114.8900000000001</v>
      </c>
      <c r="D26" s="63">
        <v>1114.8900000000001</v>
      </c>
      <c r="E26" s="63">
        <v>1310.27</v>
      </c>
      <c r="F26" s="61">
        <f t="shared" si="1"/>
        <v>117.52459883934736</v>
      </c>
    </row>
    <row r="27" spans="1:6" s="35" customFormat="1" x14ac:dyDescent="0.2">
      <c r="A27" s="121" t="s">
        <v>66</v>
      </c>
      <c r="B27" s="32"/>
      <c r="C27" s="63">
        <v>4154.54</v>
      </c>
      <c r="D27" s="63">
        <v>2883.76</v>
      </c>
      <c r="E27" s="63">
        <v>3576.67</v>
      </c>
      <c r="F27" s="61">
        <f t="shared" si="1"/>
        <v>124.02800510444696</v>
      </c>
    </row>
    <row r="28" spans="1:6" s="35" customFormat="1" x14ac:dyDescent="0.2">
      <c r="A28" s="121" t="s">
        <v>67</v>
      </c>
      <c r="B28" s="32"/>
      <c r="C28" s="63">
        <v>2700</v>
      </c>
      <c r="D28" s="63">
        <v>1617</v>
      </c>
      <c r="E28" s="63">
        <v>2386.0500000000002</v>
      </c>
      <c r="F28" s="61">
        <f t="shared" si="1"/>
        <v>147.56029684601114</v>
      </c>
    </row>
    <row r="29" spans="1:6" s="35" customFormat="1" x14ac:dyDescent="0.2">
      <c r="A29" s="121" t="s">
        <v>68</v>
      </c>
      <c r="B29" s="32"/>
      <c r="C29" s="63">
        <v>200</v>
      </c>
      <c r="D29" s="63">
        <v>200</v>
      </c>
      <c r="E29" s="63">
        <v>449.51</v>
      </c>
      <c r="F29" s="61">
        <f t="shared" si="1"/>
        <v>224.755</v>
      </c>
    </row>
    <row r="30" spans="1:6" s="8" customFormat="1" x14ac:dyDescent="0.2">
      <c r="A30" s="119" t="s">
        <v>69</v>
      </c>
      <c r="B30" s="2"/>
      <c r="C30" s="64">
        <f t="shared" ref="C30:D30" si="4">SUM(C31:C34)</f>
        <v>1774</v>
      </c>
      <c r="D30" s="64">
        <f t="shared" si="4"/>
        <v>1963.5</v>
      </c>
      <c r="E30" s="64">
        <f>SUM(E31:E34)</f>
        <v>1909.13</v>
      </c>
      <c r="F30" s="61">
        <f t="shared" si="1"/>
        <v>97.230965113318064</v>
      </c>
    </row>
    <row r="31" spans="1:6" x14ac:dyDescent="0.2">
      <c r="A31" s="121" t="s">
        <v>70</v>
      </c>
      <c r="B31" s="24"/>
      <c r="C31" s="63">
        <v>325.73</v>
      </c>
      <c r="D31" s="63">
        <v>503.5</v>
      </c>
      <c r="E31" s="63">
        <v>305.97000000000003</v>
      </c>
      <c r="F31" s="61">
        <f t="shared" si="1"/>
        <v>60.768619662363463</v>
      </c>
    </row>
    <row r="32" spans="1:6" s="35" customFormat="1" x14ac:dyDescent="0.2">
      <c r="A32" s="121" t="s">
        <v>71</v>
      </c>
      <c r="B32" s="32"/>
      <c r="C32" s="63">
        <v>1000</v>
      </c>
      <c r="D32" s="63">
        <v>1000</v>
      </c>
      <c r="E32" s="63">
        <v>1030.3900000000001</v>
      </c>
      <c r="F32" s="61">
        <f t="shared" si="1"/>
        <v>103.03900000000002</v>
      </c>
    </row>
    <row r="33" spans="1:6" s="35" customFormat="1" x14ac:dyDescent="0.2">
      <c r="A33" s="121" t="s">
        <v>72</v>
      </c>
      <c r="B33" s="32"/>
      <c r="C33" s="63">
        <v>48.27</v>
      </c>
      <c r="D33" s="63">
        <v>60</v>
      </c>
      <c r="E33" s="63">
        <v>60</v>
      </c>
      <c r="F33" s="61">
        <f t="shared" si="1"/>
        <v>100</v>
      </c>
    </row>
    <row r="34" spans="1:6" s="35" customFormat="1" x14ac:dyDescent="0.2">
      <c r="A34" s="121" t="s">
        <v>73</v>
      </c>
      <c r="B34" s="32"/>
      <c r="C34" s="63">
        <v>400</v>
      </c>
      <c r="D34" s="63">
        <v>400</v>
      </c>
      <c r="E34" s="63">
        <v>512.77</v>
      </c>
      <c r="F34" s="61">
        <f t="shared" si="1"/>
        <v>128.1925</v>
      </c>
    </row>
    <row r="35" spans="1:6" s="37" customFormat="1" x14ac:dyDescent="0.2">
      <c r="A35" s="119" t="s">
        <v>127</v>
      </c>
      <c r="B35" s="32"/>
      <c r="C35" s="64">
        <v>0</v>
      </c>
      <c r="D35" s="24">
        <v>0</v>
      </c>
      <c r="E35" s="64">
        <v>0</v>
      </c>
      <c r="F35" s="61"/>
    </row>
    <row r="36" spans="1:6" s="35" customFormat="1" x14ac:dyDescent="0.2">
      <c r="A36" s="121" t="s">
        <v>128</v>
      </c>
      <c r="B36" s="32"/>
      <c r="C36" s="63">
        <v>0</v>
      </c>
      <c r="D36" s="36">
        <v>0</v>
      </c>
      <c r="E36" s="63">
        <v>0</v>
      </c>
      <c r="F36" s="61"/>
    </row>
    <row r="37" spans="1:6" s="35" customFormat="1" x14ac:dyDescent="0.2">
      <c r="A37" s="122" t="s">
        <v>129</v>
      </c>
      <c r="B37" s="73"/>
      <c r="C37" s="76">
        <f t="shared" ref="C37:D37" si="5">SUM(C38:C39)</f>
        <v>0</v>
      </c>
      <c r="D37" s="76">
        <f t="shared" si="5"/>
        <v>0</v>
      </c>
      <c r="E37" s="76">
        <f>SUM(E38:E39)</f>
        <v>0</v>
      </c>
      <c r="F37" s="61"/>
    </row>
    <row r="38" spans="1:6" s="35" customFormat="1" x14ac:dyDescent="0.2">
      <c r="A38" s="119" t="s">
        <v>62</v>
      </c>
      <c r="B38" s="32"/>
      <c r="C38" s="63"/>
      <c r="D38" s="24"/>
      <c r="E38" s="63"/>
      <c r="F38" s="61"/>
    </row>
    <row r="39" spans="1:6" s="35" customFormat="1" x14ac:dyDescent="0.2">
      <c r="A39" s="121" t="s">
        <v>85</v>
      </c>
      <c r="B39" s="32"/>
      <c r="C39" s="36"/>
      <c r="D39" s="36">
        <v>0</v>
      </c>
      <c r="E39" s="63">
        <v>0</v>
      </c>
      <c r="F39" s="61"/>
    </row>
    <row r="40" spans="1:6" s="35" customFormat="1" x14ac:dyDescent="0.2">
      <c r="A40" s="122" t="s">
        <v>91</v>
      </c>
      <c r="B40" s="74"/>
      <c r="C40" s="77">
        <f t="shared" ref="C40:E40" si="6">SUM(C42+C44+C46+C48)</f>
        <v>474680</v>
      </c>
      <c r="D40" s="77">
        <f t="shared" si="6"/>
        <v>538988</v>
      </c>
      <c r="E40" s="77">
        <f t="shared" si="6"/>
        <v>573829.78</v>
      </c>
      <c r="F40" s="61">
        <f t="shared" si="1"/>
        <v>106.46429605111803</v>
      </c>
    </row>
    <row r="41" spans="1:6" s="35" customFormat="1" x14ac:dyDescent="0.2">
      <c r="A41" s="120" t="s">
        <v>176</v>
      </c>
      <c r="B41" s="71"/>
      <c r="C41" s="86"/>
      <c r="D41" s="61"/>
      <c r="E41" s="82"/>
      <c r="F41" s="61"/>
    </row>
    <row r="42" spans="1:6" s="35" customFormat="1" x14ac:dyDescent="0.2">
      <c r="A42" s="119" t="s">
        <v>82</v>
      </c>
      <c r="B42" s="24"/>
      <c r="C42" s="63">
        <v>390000</v>
      </c>
      <c r="D42" s="63">
        <v>442000</v>
      </c>
      <c r="E42" s="79">
        <v>483195.59</v>
      </c>
      <c r="F42" s="61">
        <f t="shared" si="1"/>
        <v>109.32026923076923</v>
      </c>
    </row>
    <row r="43" spans="1:6" s="35" customFormat="1" x14ac:dyDescent="0.2">
      <c r="A43" s="121" t="s">
        <v>92</v>
      </c>
      <c r="B43" s="32"/>
      <c r="C43" s="63">
        <v>390000</v>
      </c>
      <c r="D43" s="63">
        <v>442000</v>
      </c>
      <c r="E43" s="79">
        <v>483195.59</v>
      </c>
      <c r="F43" s="61">
        <f t="shared" si="1"/>
        <v>109.32026923076923</v>
      </c>
    </row>
    <row r="44" spans="1:6" s="35" customFormat="1" x14ac:dyDescent="0.2">
      <c r="A44" s="119" t="s">
        <v>79</v>
      </c>
      <c r="B44" s="33"/>
      <c r="C44" s="63">
        <v>18000</v>
      </c>
      <c r="D44" s="63">
        <v>18000</v>
      </c>
      <c r="E44" s="79">
        <v>20179.7</v>
      </c>
      <c r="F44" s="61">
        <f t="shared" si="1"/>
        <v>112.10944444444443</v>
      </c>
    </row>
    <row r="45" spans="1:6" s="35" customFormat="1" x14ac:dyDescent="0.2">
      <c r="A45" s="121" t="s">
        <v>80</v>
      </c>
      <c r="B45" s="32"/>
      <c r="C45" s="63">
        <v>18000</v>
      </c>
      <c r="D45" s="63">
        <v>18000</v>
      </c>
      <c r="E45" s="79">
        <v>20179.7</v>
      </c>
      <c r="F45" s="61">
        <f t="shared" si="1"/>
        <v>112.10944444444443</v>
      </c>
    </row>
    <row r="46" spans="1:6" s="35" customFormat="1" x14ac:dyDescent="0.2">
      <c r="A46" s="119" t="s">
        <v>93</v>
      </c>
      <c r="B46" s="33"/>
      <c r="C46" s="63">
        <v>65000</v>
      </c>
      <c r="D46" s="63">
        <v>77000</v>
      </c>
      <c r="E46" s="79">
        <v>68802.490000000005</v>
      </c>
      <c r="F46" s="61">
        <f t="shared" si="1"/>
        <v>89.353883116883125</v>
      </c>
    </row>
    <row r="47" spans="1:6" s="35" customFormat="1" x14ac:dyDescent="0.2">
      <c r="A47" s="121" t="s">
        <v>94</v>
      </c>
      <c r="B47" s="32"/>
      <c r="C47" s="63">
        <v>65000</v>
      </c>
      <c r="D47" s="63">
        <v>77000</v>
      </c>
      <c r="E47" s="79">
        <v>68802.490000000005</v>
      </c>
      <c r="F47" s="61">
        <f t="shared" si="1"/>
        <v>89.353883116883125</v>
      </c>
    </row>
    <row r="48" spans="1:6" s="35" customFormat="1" x14ac:dyDescent="0.2">
      <c r="A48" s="119" t="s">
        <v>95</v>
      </c>
      <c r="B48" s="32"/>
      <c r="C48" s="63">
        <v>1680</v>
      </c>
      <c r="D48" s="63">
        <v>1988</v>
      </c>
      <c r="E48" s="79">
        <v>1652</v>
      </c>
      <c r="F48" s="61">
        <f t="shared" si="1"/>
        <v>83.098591549295776</v>
      </c>
    </row>
    <row r="49" spans="1:9" s="35" customFormat="1" x14ac:dyDescent="0.2">
      <c r="A49" s="121" t="s">
        <v>96</v>
      </c>
      <c r="B49" s="33"/>
      <c r="C49" s="63">
        <v>1680</v>
      </c>
      <c r="D49" s="63">
        <v>1988</v>
      </c>
      <c r="E49" s="79">
        <v>1652</v>
      </c>
      <c r="F49" s="61">
        <f t="shared" si="1"/>
        <v>83.098591549295776</v>
      </c>
    </row>
    <row r="50" spans="1:9" ht="24" x14ac:dyDescent="0.2">
      <c r="A50" s="122" t="s">
        <v>132</v>
      </c>
      <c r="B50" s="75"/>
      <c r="C50" s="77">
        <f t="shared" ref="C50:E50" si="7">SUM(C52:C55)</f>
        <v>0</v>
      </c>
      <c r="D50" s="77">
        <f t="shared" si="7"/>
        <v>0</v>
      </c>
      <c r="E50" s="77">
        <f t="shared" si="7"/>
        <v>0</v>
      </c>
      <c r="F50" s="61" t="e">
        <f t="shared" si="1"/>
        <v>#DIV/0!</v>
      </c>
    </row>
    <row r="51" spans="1:9" x14ac:dyDescent="0.2">
      <c r="A51" s="120" t="s">
        <v>81</v>
      </c>
      <c r="B51" s="68"/>
      <c r="C51" s="83"/>
      <c r="D51" s="68"/>
      <c r="E51" s="30"/>
      <c r="F51" s="61"/>
    </row>
    <row r="52" spans="1:9" s="35" customFormat="1" x14ac:dyDescent="0.2">
      <c r="A52" s="121" t="s">
        <v>51</v>
      </c>
      <c r="B52" s="32"/>
      <c r="C52" s="36"/>
      <c r="D52" s="24"/>
      <c r="E52" s="64"/>
      <c r="F52" s="61"/>
    </row>
    <row r="53" spans="1:9" s="35" customFormat="1" x14ac:dyDescent="0.2">
      <c r="A53" s="121" t="s">
        <v>55</v>
      </c>
      <c r="B53" s="32"/>
      <c r="C53" s="36"/>
      <c r="D53" s="36">
        <v>0</v>
      </c>
      <c r="E53" s="63">
        <v>0</v>
      </c>
      <c r="F53" s="61" t="e">
        <f t="shared" si="1"/>
        <v>#DIV/0!</v>
      </c>
    </row>
    <row r="54" spans="1:9" s="35" customFormat="1" x14ac:dyDescent="0.2">
      <c r="A54" s="121" t="s">
        <v>68</v>
      </c>
      <c r="B54" s="32"/>
      <c r="C54" s="36"/>
      <c r="D54" s="36">
        <v>0</v>
      </c>
      <c r="E54" s="63">
        <v>0</v>
      </c>
      <c r="F54" s="61"/>
    </row>
    <row r="55" spans="1:9" s="35" customFormat="1" x14ac:dyDescent="0.2">
      <c r="A55" s="121" t="s">
        <v>138</v>
      </c>
      <c r="B55" s="32"/>
      <c r="C55" s="36"/>
      <c r="D55" s="36">
        <v>0</v>
      </c>
      <c r="E55" s="63">
        <v>0</v>
      </c>
      <c r="F55" s="61" t="e">
        <f t="shared" si="1"/>
        <v>#DIV/0!</v>
      </c>
    </row>
    <row r="56" spans="1:9" s="37" customFormat="1" ht="24" x14ac:dyDescent="0.2">
      <c r="A56" s="122" t="s">
        <v>76</v>
      </c>
      <c r="B56" s="73"/>
      <c r="C56" s="75">
        <f>SUM(C57+C62+C67+C77+C89+C93)</f>
        <v>8430.89</v>
      </c>
      <c r="D56" s="75">
        <f>SUM(D57+D62+D67+D77+D89+D93)</f>
        <v>18924.14</v>
      </c>
      <c r="E56" s="75">
        <f>SUM(E57+E62+E67+E77+E89+E93)</f>
        <v>10953.07</v>
      </c>
      <c r="F56" s="61">
        <f t="shared" si="1"/>
        <v>57.878825669224597</v>
      </c>
    </row>
    <row r="57" spans="1:9" s="35" customFormat="1" ht="24" x14ac:dyDescent="0.2">
      <c r="A57" s="120" t="s">
        <v>77</v>
      </c>
      <c r="B57" s="71"/>
      <c r="C57" s="72">
        <f>SUM(C58:C60)</f>
        <v>3500</v>
      </c>
      <c r="D57" s="72">
        <f>SUM(D58:D61)</f>
        <v>6000</v>
      </c>
      <c r="E57" s="72">
        <f>SUM(E58:E60)</f>
        <v>2045</v>
      </c>
      <c r="F57" s="61">
        <f t="shared" si="1"/>
        <v>34.083333333333329</v>
      </c>
    </row>
    <row r="58" spans="1:9" s="35" customFormat="1" x14ac:dyDescent="0.2">
      <c r="A58" s="121" t="s">
        <v>174</v>
      </c>
      <c r="B58" s="32"/>
      <c r="C58" s="63">
        <v>300</v>
      </c>
      <c r="D58" s="63">
        <v>300</v>
      </c>
      <c r="E58" s="63">
        <v>300</v>
      </c>
      <c r="F58" s="61"/>
      <c r="I58" s="88"/>
    </row>
    <row r="59" spans="1:9" s="35" customFormat="1" x14ac:dyDescent="0.2">
      <c r="A59" s="121" t="s">
        <v>73</v>
      </c>
      <c r="B59" s="32"/>
      <c r="C59" s="63">
        <v>0</v>
      </c>
      <c r="D59" s="63">
        <v>500</v>
      </c>
      <c r="E59" s="63">
        <v>0</v>
      </c>
      <c r="F59" s="61"/>
      <c r="I59" s="88"/>
    </row>
    <row r="60" spans="1:9" x14ac:dyDescent="0.2">
      <c r="A60" s="121" t="s">
        <v>74</v>
      </c>
      <c r="B60" s="36"/>
      <c r="C60" s="63">
        <v>3200</v>
      </c>
      <c r="D60" s="63">
        <v>3200</v>
      </c>
      <c r="E60" s="63">
        <v>1745</v>
      </c>
      <c r="F60" s="61"/>
    </row>
    <row r="61" spans="1:9" ht="24" x14ac:dyDescent="0.2">
      <c r="A61" s="121" t="s">
        <v>173</v>
      </c>
      <c r="B61" s="36"/>
      <c r="C61" s="63"/>
      <c r="D61" s="63">
        <v>2000</v>
      </c>
      <c r="E61" s="63"/>
      <c r="F61" s="61"/>
    </row>
    <row r="62" spans="1:9" s="37" customFormat="1" ht="11.25" customHeight="1" x14ac:dyDescent="0.2">
      <c r="A62" s="120" t="s">
        <v>78</v>
      </c>
      <c r="B62" s="71"/>
      <c r="C62" s="72">
        <f>SUM(C63:C66)</f>
        <v>0</v>
      </c>
      <c r="D62" s="72">
        <f t="shared" ref="D62:E62" si="8">SUM(D63:D66)</f>
        <v>0</v>
      </c>
      <c r="E62" s="72">
        <f t="shared" si="8"/>
        <v>0</v>
      </c>
      <c r="F62" s="61"/>
    </row>
    <row r="63" spans="1:9" x14ac:dyDescent="0.2">
      <c r="A63" s="119" t="s">
        <v>140</v>
      </c>
      <c r="B63" s="24"/>
      <c r="C63" s="63">
        <v>0</v>
      </c>
      <c r="D63" s="134">
        <v>0</v>
      </c>
      <c r="E63" s="63">
        <v>0</v>
      </c>
      <c r="F63" s="61"/>
    </row>
    <row r="64" spans="1:9" x14ac:dyDescent="0.2">
      <c r="A64" s="119" t="s">
        <v>66</v>
      </c>
      <c r="B64" s="24"/>
      <c r="C64" s="63">
        <v>0</v>
      </c>
      <c r="D64" s="63">
        <v>0</v>
      </c>
      <c r="E64" s="79">
        <v>0</v>
      </c>
      <c r="F64" s="61"/>
    </row>
    <row r="65" spans="1:6" s="35" customFormat="1" x14ac:dyDescent="0.2">
      <c r="A65" s="121" t="s">
        <v>139</v>
      </c>
      <c r="B65" s="32"/>
      <c r="C65" s="63">
        <v>0</v>
      </c>
      <c r="D65" s="63">
        <v>0</v>
      </c>
      <c r="E65" s="79">
        <v>0</v>
      </c>
      <c r="F65" s="61"/>
    </row>
    <row r="66" spans="1:6" s="35" customFormat="1" x14ac:dyDescent="0.2">
      <c r="A66" s="121" t="s">
        <v>138</v>
      </c>
      <c r="B66" s="32"/>
      <c r="C66" s="63"/>
      <c r="D66" s="63">
        <v>0</v>
      </c>
      <c r="E66" s="79">
        <v>0</v>
      </c>
      <c r="F66" s="61"/>
    </row>
    <row r="67" spans="1:6" s="35" customFormat="1" ht="24" x14ac:dyDescent="0.2">
      <c r="A67" s="120" t="s">
        <v>89</v>
      </c>
      <c r="B67" s="71"/>
      <c r="C67" s="72">
        <f>SUM(C68:C75)</f>
        <v>0</v>
      </c>
      <c r="D67" s="72">
        <f>SUM(D68:D76)</f>
        <v>7493.25</v>
      </c>
      <c r="E67" s="72">
        <f>SUM(E70:E76)</f>
        <v>2401.2200000000003</v>
      </c>
      <c r="F67" s="61">
        <f t="shared" si="1"/>
        <v>32.045107263203555</v>
      </c>
    </row>
    <row r="68" spans="1:6" s="88" customFormat="1" x14ac:dyDescent="0.2">
      <c r="A68" s="121" t="s">
        <v>83</v>
      </c>
      <c r="B68" s="33"/>
      <c r="C68" s="63">
        <v>0</v>
      </c>
      <c r="D68" s="63"/>
      <c r="E68" s="63"/>
      <c r="F68" s="61"/>
    </row>
    <row r="69" spans="1:6" s="88" customFormat="1" x14ac:dyDescent="0.2">
      <c r="A69" s="121" t="s">
        <v>92</v>
      </c>
      <c r="B69" s="33"/>
      <c r="C69" s="63"/>
      <c r="D69" s="63">
        <v>0</v>
      </c>
      <c r="E69" s="63">
        <v>0</v>
      </c>
      <c r="F69" s="61"/>
    </row>
    <row r="70" spans="1:6" s="88" customFormat="1" x14ac:dyDescent="0.2">
      <c r="A70" s="121" t="s">
        <v>170</v>
      </c>
      <c r="B70" s="33"/>
      <c r="C70" s="63"/>
      <c r="D70" s="63">
        <v>0</v>
      </c>
      <c r="E70" s="63">
        <v>0</v>
      </c>
      <c r="F70" s="61" t="e">
        <f t="shared" si="1"/>
        <v>#DIV/0!</v>
      </c>
    </row>
    <row r="71" spans="1:6" s="35" customFormat="1" x14ac:dyDescent="0.2">
      <c r="A71" s="142" t="s">
        <v>171</v>
      </c>
      <c r="B71" s="89"/>
      <c r="C71" s="87">
        <v>0</v>
      </c>
      <c r="D71" s="87">
        <v>58.87</v>
      </c>
      <c r="E71" s="143">
        <v>0</v>
      </c>
      <c r="F71" s="61">
        <f t="shared" si="1"/>
        <v>0</v>
      </c>
    </row>
    <row r="72" spans="1:6" s="35" customFormat="1" x14ac:dyDescent="0.2">
      <c r="A72" s="142" t="s">
        <v>64</v>
      </c>
      <c r="B72" s="89"/>
      <c r="C72" s="87">
        <v>0</v>
      </c>
      <c r="D72" s="87">
        <v>0</v>
      </c>
      <c r="E72" s="143">
        <v>0</v>
      </c>
      <c r="F72" s="61" t="e">
        <f t="shared" ref="F72:F126" si="9">SUM(E72/D72)*100</f>
        <v>#DIV/0!</v>
      </c>
    </row>
    <row r="73" spans="1:6" s="35" customFormat="1" x14ac:dyDescent="0.2">
      <c r="A73" s="121" t="s">
        <v>197</v>
      </c>
      <c r="B73" s="32"/>
      <c r="C73" s="63">
        <v>0</v>
      </c>
      <c r="D73" s="63">
        <v>0.28000000000000003</v>
      </c>
      <c r="E73" s="79">
        <v>0.28000000000000003</v>
      </c>
      <c r="F73" s="61">
        <f t="shared" si="9"/>
        <v>100</v>
      </c>
    </row>
    <row r="74" spans="1:6" s="35" customFormat="1" x14ac:dyDescent="0.2">
      <c r="A74" s="121" t="s">
        <v>88</v>
      </c>
      <c r="B74" s="32"/>
      <c r="C74" s="63">
        <v>0</v>
      </c>
      <c r="D74" s="63">
        <v>2984.55</v>
      </c>
      <c r="E74" s="79">
        <v>655.94</v>
      </c>
      <c r="F74" s="61">
        <f t="shared" ref="F74:F76" si="10">SUM(E74/D74)*100</f>
        <v>21.977852607595786</v>
      </c>
    </row>
    <row r="75" spans="1:6" s="37" customFormat="1" x14ac:dyDescent="0.2">
      <c r="A75" s="121" t="s">
        <v>172</v>
      </c>
      <c r="B75" s="32"/>
      <c r="C75" s="63"/>
      <c r="D75" s="63">
        <v>4449.55</v>
      </c>
      <c r="E75" s="79">
        <v>1745</v>
      </c>
      <c r="F75" s="61">
        <f t="shared" si="10"/>
        <v>39.217448955512353</v>
      </c>
    </row>
    <row r="76" spans="1:6" s="37" customFormat="1" ht="24" x14ac:dyDescent="0.2">
      <c r="A76" s="121" t="s">
        <v>173</v>
      </c>
      <c r="B76" s="32"/>
      <c r="C76" s="63"/>
      <c r="D76" s="63">
        <v>0</v>
      </c>
      <c r="E76" s="79">
        <v>0</v>
      </c>
      <c r="F76" s="61" t="e">
        <f t="shared" si="10"/>
        <v>#DIV/0!</v>
      </c>
    </row>
    <row r="77" spans="1:6" s="35" customFormat="1" x14ac:dyDescent="0.2">
      <c r="A77" s="120" t="s">
        <v>84</v>
      </c>
      <c r="B77" s="7"/>
      <c r="C77" s="72">
        <f>SUM(C78+C82+C85+C87)</f>
        <v>600</v>
      </c>
      <c r="D77" s="72">
        <f>SUM(D78+D82+D85+D87)</f>
        <v>600</v>
      </c>
      <c r="E77" s="72">
        <f>SUM(E78+E82+E85+E87)</f>
        <v>451.75</v>
      </c>
      <c r="F77" s="61">
        <f t="shared" si="9"/>
        <v>75.291666666666671</v>
      </c>
    </row>
    <row r="78" spans="1:6" x14ac:dyDescent="0.2">
      <c r="A78" s="119" t="s">
        <v>82</v>
      </c>
      <c r="B78" s="5"/>
      <c r="C78" s="64">
        <f>SUM(C79+C80+C81)</f>
        <v>0</v>
      </c>
      <c r="D78" s="64">
        <f t="shared" ref="D78:E78" si="11">SUM(D79+D80+D81)</f>
        <v>0</v>
      </c>
      <c r="E78" s="64">
        <f t="shared" si="11"/>
        <v>0</v>
      </c>
      <c r="F78" s="61" t="e">
        <f t="shared" si="9"/>
        <v>#DIV/0!</v>
      </c>
    </row>
    <row r="79" spans="1:6" x14ac:dyDescent="0.2">
      <c r="A79" s="121" t="s">
        <v>83</v>
      </c>
      <c r="B79" s="33"/>
      <c r="C79" s="63">
        <v>0</v>
      </c>
      <c r="D79" s="63">
        <v>0</v>
      </c>
      <c r="E79" s="63">
        <v>0</v>
      </c>
      <c r="F79" s="61" t="e">
        <f t="shared" si="9"/>
        <v>#DIV/0!</v>
      </c>
    </row>
    <row r="80" spans="1:6" x14ac:dyDescent="0.2">
      <c r="A80" s="121" t="s">
        <v>79</v>
      </c>
      <c r="B80" s="33"/>
      <c r="C80" s="63"/>
      <c r="D80" s="63">
        <v>0</v>
      </c>
      <c r="E80" s="63">
        <v>0</v>
      </c>
      <c r="F80" s="61"/>
    </row>
    <row r="81" spans="1:21" s="35" customFormat="1" x14ac:dyDescent="0.2">
      <c r="A81" s="121" t="s">
        <v>93</v>
      </c>
      <c r="B81" s="33"/>
      <c r="C81" s="63">
        <v>0</v>
      </c>
      <c r="D81" s="63"/>
      <c r="E81" s="63">
        <v>0</v>
      </c>
      <c r="F81" s="61"/>
    </row>
    <row r="82" spans="1:21" s="35" customFormat="1" x14ac:dyDescent="0.2">
      <c r="A82" s="119" t="s">
        <v>166</v>
      </c>
      <c r="B82" s="32"/>
      <c r="C82" s="64">
        <v>100</v>
      </c>
      <c r="D82" s="64">
        <f>SUM(D83+D84)</f>
        <v>100</v>
      </c>
      <c r="E82" s="64">
        <v>71.75</v>
      </c>
      <c r="F82" s="61">
        <f t="shared" si="9"/>
        <v>71.75</v>
      </c>
    </row>
    <row r="83" spans="1:21" x14ac:dyDescent="0.2">
      <c r="A83" s="121" t="s">
        <v>167</v>
      </c>
      <c r="B83" s="32"/>
      <c r="C83" s="63">
        <v>100</v>
      </c>
      <c r="D83" s="63">
        <v>100</v>
      </c>
      <c r="E83" s="63">
        <v>71.75</v>
      </c>
      <c r="F83" s="61"/>
    </row>
    <row r="84" spans="1:21" s="35" customFormat="1" x14ac:dyDescent="0.2">
      <c r="A84" s="121" t="s">
        <v>66</v>
      </c>
      <c r="B84" s="33"/>
      <c r="C84" s="63">
        <v>0</v>
      </c>
      <c r="D84" s="63">
        <v>0</v>
      </c>
      <c r="E84" s="63">
        <v>0</v>
      </c>
      <c r="F84" s="61"/>
    </row>
    <row r="85" spans="1:21" s="35" customFormat="1" x14ac:dyDescent="0.2">
      <c r="A85" s="119" t="s">
        <v>75</v>
      </c>
      <c r="B85" s="32"/>
      <c r="C85" s="64">
        <v>0</v>
      </c>
      <c r="D85" s="64">
        <v>0</v>
      </c>
      <c r="E85" s="64">
        <f>SUM(E86)</f>
        <v>0</v>
      </c>
      <c r="F85" s="61"/>
    </row>
    <row r="86" spans="1:21" s="4" customFormat="1" x14ac:dyDescent="0.2">
      <c r="A86" s="121" t="s">
        <v>147</v>
      </c>
      <c r="B86" s="32"/>
      <c r="C86" s="63">
        <v>0</v>
      </c>
      <c r="D86" s="63">
        <v>0</v>
      </c>
      <c r="E86" s="63">
        <v>0</v>
      </c>
      <c r="F86" s="61"/>
    </row>
    <row r="87" spans="1:21" s="4" customFormat="1" x14ac:dyDescent="0.2">
      <c r="A87" s="119" t="s">
        <v>86</v>
      </c>
      <c r="B87" s="25"/>
      <c r="C87" s="64">
        <v>500</v>
      </c>
      <c r="D87" s="64">
        <v>500</v>
      </c>
      <c r="E87" s="64">
        <v>380</v>
      </c>
      <c r="F87" s="61">
        <f t="shared" si="9"/>
        <v>76</v>
      </c>
    </row>
    <row r="88" spans="1:21" s="70" customFormat="1" x14ac:dyDescent="0.2">
      <c r="A88" s="121" t="s">
        <v>87</v>
      </c>
      <c r="B88" s="25"/>
      <c r="C88" s="63">
        <v>500</v>
      </c>
      <c r="D88" s="63">
        <v>500</v>
      </c>
      <c r="E88" s="63">
        <v>380</v>
      </c>
      <c r="F88" s="61">
        <f t="shared" si="9"/>
        <v>76</v>
      </c>
      <c r="G88" s="66"/>
      <c r="H88" s="66"/>
      <c r="I88" s="66"/>
      <c r="J88" s="66"/>
      <c r="K88" s="66"/>
      <c r="L88" s="66"/>
      <c r="M88" s="66"/>
      <c r="N88" s="66"/>
      <c r="O88" s="66"/>
      <c r="P88" s="66"/>
      <c r="Q88" s="66"/>
      <c r="R88" s="66"/>
      <c r="S88" s="66"/>
      <c r="T88" s="66"/>
      <c r="U88" s="66"/>
    </row>
    <row r="89" spans="1:21" x14ac:dyDescent="0.2">
      <c r="A89" s="120" t="s">
        <v>157</v>
      </c>
      <c r="B89" s="30"/>
      <c r="C89" s="72">
        <f>SUM(C90:C92)</f>
        <v>4030.89</v>
      </c>
      <c r="D89" s="72">
        <f>SUM(D90:D92)</f>
        <v>4030.89</v>
      </c>
      <c r="E89" s="72">
        <f>SUM(E90:E92)</f>
        <v>4380.3</v>
      </c>
      <c r="F89" s="61">
        <f t="shared" si="9"/>
        <v>108.66830898387205</v>
      </c>
    </row>
    <row r="90" spans="1:21" s="70" customFormat="1" x14ac:dyDescent="0.2">
      <c r="A90" s="121" t="s">
        <v>168</v>
      </c>
      <c r="B90" s="25"/>
      <c r="C90" s="63">
        <v>530.89</v>
      </c>
      <c r="D90" s="63">
        <v>530.89</v>
      </c>
      <c r="E90" s="63">
        <v>531</v>
      </c>
      <c r="F90" s="61">
        <f t="shared" si="9"/>
        <v>100.02071992314792</v>
      </c>
      <c r="G90" s="66"/>
      <c r="H90" s="66"/>
      <c r="I90" s="66"/>
      <c r="J90" s="66"/>
      <c r="K90" s="66"/>
      <c r="L90" s="66"/>
      <c r="M90" s="66"/>
      <c r="N90" s="66"/>
      <c r="O90" s="66"/>
      <c r="P90" s="66"/>
      <c r="Q90" s="66"/>
      <c r="R90" s="66"/>
      <c r="S90" s="66"/>
      <c r="T90" s="66"/>
      <c r="U90" s="66"/>
    </row>
    <row r="91" spans="1:21" s="70" customFormat="1" x14ac:dyDescent="0.2">
      <c r="A91" s="121" t="s">
        <v>169</v>
      </c>
      <c r="B91" s="25"/>
      <c r="C91" s="63">
        <v>500</v>
      </c>
      <c r="D91" s="63">
        <v>500</v>
      </c>
      <c r="E91" s="63">
        <v>500</v>
      </c>
      <c r="F91" s="61">
        <f t="shared" si="9"/>
        <v>100</v>
      </c>
      <c r="G91" s="66"/>
      <c r="H91" s="66"/>
      <c r="I91" s="66"/>
      <c r="J91" s="66"/>
      <c r="K91" s="66"/>
      <c r="L91" s="66"/>
      <c r="M91" s="66"/>
      <c r="N91" s="66"/>
      <c r="O91" s="66"/>
      <c r="P91" s="66"/>
      <c r="Q91" s="66"/>
      <c r="R91" s="66"/>
      <c r="S91" s="66"/>
      <c r="T91" s="66"/>
      <c r="U91" s="66"/>
    </row>
    <row r="92" spans="1:21" s="70" customFormat="1" x14ac:dyDescent="0.2">
      <c r="A92" s="121" t="s">
        <v>87</v>
      </c>
      <c r="B92" s="25"/>
      <c r="C92" s="63">
        <v>3000</v>
      </c>
      <c r="D92" s="63">
        <v>3000</v>
      </c>
      <c r="E92" s="63">
        <v>3349.3</v>
      </c>
      <c r="F92" s="61">
        <f t="shared" si="9"/>
        <v>111.64333333333335</v>
      </c>
      <c r="G92" s="66"/>
      <c r="H92" s="66"/>
      <c r="I92" s="66"/>
      <c r="J92" s="66"/>
      <c r="K92" s="66"/>
      <c r="L92" s="66"/>
      <c r="M92" s="66"/>
      <c r="N92" s="66"/>
      <c r="O92" s="66"/>
      <c r="P92" s="66"/>
      <c r="Q92" s="66"/>
      <c r="R92" s="66"/>
      <c r="S92" s="66"/>
      <c r="T92" s="66"/>
      <c r="U92" s="66"/>
    </row>
    <row r="93" spans="1:21" ht="24" x14ac:dyDescent="0.2">
      <c r="A93" s="120" t="s">
        <v>90</v>
      </c>
      <c r="B93" s="30"/>
      <c r="C93" s="72">
        <f>C94</f>
        <v>300</v>
      </c>
      <c r="D93" s="72">
        <f>D94</f>
        <v>800</v>
      </c>
      <c r="E93" s="61">
        <v>1674.8</v>
      </c>
      <c r="F93" s="61">
        <f t="shared" si="9"/>
        <v>209.35000000000002</v>
      </c>
    </row>
    <row r="94" spans="1:21" x14ac:dyDescent="0.2">
      <c r="A94" s="121" t="s">
        <v>75</v>
      </c>
      <c r="B94" s="24"/>
      <c r="C94" s="63">
        <v>300</v>
      </c>
      <c r="D94" s="24">
        <v>800</v>
      </c>
      <c r="E94" s="24">
        <v>1630</v>
      </c>
      <c r="F94" s="61">
        <f t="shared" si="9"/>
        <v>203.75</v>
      </c>
    </row>
    <row r="95" spans="1:21" s="4" customFormat="1" x14ac:dyDescent="0.2">
      <c r="A95" s="121" t="s">
        <v>73</v>
      </c>
      <c r="B95" s="24"/>
      <c r="C95" s="63">
        <v>300</v>
      </c>
      <c r="D95" s="36">
        <v>800</v>
      </c>
      <c r="E95" s="36">
        <v>1630</v>
      </c>
      <c r="F95" s="61">
        <f t="shared" si="9"/>
        <v>203.75</v>
      </c>
    </row>
    <row r="96" spans="1:21" s="4" customFormat="1" ht="0.75" customHeight="1" x14ac:dyDescent="0.2">
      <c r="A96" s="120"/>
      <c r="B96" s="67"/>
      <c r="C96" s="72"/>
      <c r="D96" s="68"/>
      <c r="E96" s="69"/>
      <c r="F96" s="61" t="e">
        <f t="shared" si="9"/>
        <v>#DIV/0!</v>
      </c>
    </row>
    <row r="97" spans="1:6" s="4" customFormat="1" x14ac:dyDescent="0.2">
      <c r="A97" s="121" t="s">
        <v>174</v>
      </c>
      <c r="B97" s="25"/>
      <c r="C97" s="63"/>
      <c r="D97" s="52"/>
      <c r="E97" s="52">
        <v>44.8</v>
      </c>
      <c r="F97" s="61">
        <v>0</v>
      </c>
    </row>
    <row r="98" spans="1:6" ht="24" x14ac:dyDescent="0.2">
      <c r="A98" s="122" t="s">
        <v>175</v>
      </c>
      <c r="B98" s="73"/>
      <c r="C98" s="76">
        <f>SUM(C99:C101)</f>
        <v>0</v>
      </c>
      <c r="D98" s="76">
        <f>SUM(D99:D101)</f>
        <v>0</v>
      </c>
      <c r="E98" s="76">
        <f>SUM(E99:E101)</f>
        <v>0</v>
      </c>
      <c r="F98" s="61">
        <v>0</v>
      </c>
    </row>
    <row r="99" spans="1:6" s="4" customFormat="1" x14ac:dyDescent="0.2">
      <c r="A99" s="120" t="s">
        <v>81</v>
      </c>
      <c r="B99" s="68"/>
      <c r="C99" s="83"/>
      <c r="D99" s="68"/>
      <c r="E99" s="30"/>
      <c r="F99" s="61"/>
    </row>
    <row r="100" spans="1:6" s="4" customFormat="1" x14ac:dyDescent="0.2">
      <c r="A100" s="121" t="s">
        <v>66</v>
      </c>
      <c r="B100" s="32"/>
      <c r="C100" s="51"/>
      <c r="D100" s="36">
        <v>0</v>
      </c>
      <c r="E100" s="63">
        <v>0</v>
      </c>
      <c r="F100" s="61">
        <v>0</v>
      </c>
    </row>
    <row r="101" spans="1:6" x14ac:dyDescent="0.2">
      <c r="A101" s="121" t="s">
        <v>73</v>
      </c>
      <c r="B101" s="32"/>
      <c r="C101" s="51"/>
      <c r="D101" s="36">
        <v>0</v>
      </c>
      <c r="E101" s="63">
        <v>0</v>
      </c>
      <c r="F101" s="61"/>
    </row>
    <row r="102" spans="1:6" ht="23.45" customHeight="1" x14ac:dyDescent="0.2">
      <c r="A102" s="122" t="s">
        <v>137</v>
      </c>
      <c r="B102" s="122" t="s">
        <v>137</v>
      </c>
      <c r="C102" s="122"/>
      <c r="D102" s="141">
        <v>0</v>
      </c>
      <c r="E102" s="141">
        <v>0</v>
      </c>
      <c r="F102" s="61">
        <v>0</v>
      </c>
    </row>
    <row r="103" spans="1:6" ht="48" x14ac:dyDescent="0.2">
      <c r="A103" s="120" t="s">
        <v>134</v>
      </c>
      <c r="B103" s="120" t="s">
        <v>134</v>
      </c>
      <c r="C103" s="120"/>
      <c r="D103" s="131">
        <v>0</v>
      </c>
      <c r="E103" s="131">
        <v>0</v>
      </c>
      <c r="F103" s="61">
        <v>0</v>
      </c>
    </row>
    <row r="104" spans="1:6" ht="21" customHeight="1" x14ac:dyDescent="0.2">
      <c r="A104" s="121" t="s">
        <v>133</v>
      </c>
      <c r="B104" s="33"/>
      <c r="C104" s="63"/>
      <c r="D104" s="63">
        <v>0</v>
      </c>
      <c r="E104" s="79">
        <v>0</v>
      </c>
      <c r="F104" s="61">
        <v>0</v>
      </c>
    </row>
    <row r="105" spans="1:6" ht="48" x14ac:dyDescent="0.2">
      <c r="A105" s="120" t="s">
        <v>97</v>
      </c>
      <c r="B105" s="120" t="s">
        <v>97</v>
      </c>
      <c r="C105" s="120"/>
      <c r="D105" s="133">
        <v>0</v>
      </c>
      <c r="E105" s="132">
        <v>0</v>
      </c>
      <c r="F105" s="61">
        <v>0</v>
      </c>
    </row>
    <row r="106" spans="1:6" ht="24.6" customHeight="1" x14ac:dyDescent="0.2">
      <c r="A106" s="121" t="s">
        <v>135</v>
      </c>
      <c r="B106" s="33"/>
      <c r="C106" s="63"/>
      <c r="D106" s="63">
        <v>0</v>
      </c>
      <c r="E106" s="79">
        <v>0</v>
      </c>
      <c r="F106" s="61">
        <v>0</v>
      </c>
    </row>
    <row r="107" spans="1:6" ht="48" x14ac:dyDescent="0.2">
      <c r="A107" s="120" t="s">
        <v>136</v>
      </c>
      <c r="B107" s="120" t="s">
        <v>136</v>
      </c>
      <c r="C107" s="131"/>
      <c r="D107" s="131">
        <v>0</v>
      </c>
      <c r="E107" s="131">
        <v>0</v>
      </c>
      <c r="F107" s="61"/>
    </row>
    <row r="108" spans="1:6" s="35" customFormat="1" x14ac:dyDescent="0.2">
      <c r="A108" s="121" t="s">
        <v>135</v>
      </c>
      <c r="B108" s="33"/>
      <c r="C108" s="63"/>
      <c r="D108" s="63">
        <v>0</v>
      </c>
      <c r="E108" s="79">
        <v>0</v>
      </c>
      <c r="F108" s="61">
        <v>0</v>
      </c>
    </row>
    <row r="109" spans="1:6" s="35" customFormat="1" x14ac:dyDescent="0.2">
      <c r="A109" s="122" t="s">
        <v>153</v>
      </c>
      <c r="B109" s="73"/>
      <c r="C109" s="80"/>
      <c r="D109" s="81">
        <v>0</v>
      </c>
      <c r="E109" s="77">
        <f>SUM(E111)</f>
        <v>0</v>
      </c>
      <c r="F109" s="61">
        <v>0</v>
      </c>
    </row>
    <row r="110" spans="1:6" s="4" customFormat="1" x14ac:dyDescent="0.2">
      <c r="A110" s="120" t="s">
        <v>81</v>
      </c>
      <c r="B110" s="68"/>
      <c r="C110" s="83"/>
      <c r="D110" s="68"/>
      <c r="E110" s="30"/>
      <c r="F110" s="61">
        <v>0</v>
      </c>
    </row>
    <row r="111" spans="1:6" s="35" customFormat="1" x14ac:dyDescent="0.2">
      <c r="A111" s="121" t="s">
        <v>152</v>
      </c>
      <c r="B111" s="33"/>
      <c r="C111" s="63"/>
      <c r="D111" s="63">
        <v>0</v>
      </c>
      <c r="E111" s="79">
        <v>0</v>
      </c>
      <c r="F111" s="61">
        <v>0</v>
      </c>
    </row>
    <row r="112" spans="1:6" s="4" customFormat="1" ht="24" x14ac:dyDescent="0.2">
      <c r="A112" s="122" t="s">
        <v>154</v>
      </c>
      <c r="B112" s="73"/>
      <c r="C112" s="80"/>
      <c r="D112" s="81">
        <v>0</v>
      </c>
      <c r="E112" s="77">
        <v>99</v>
      </c>
      <c r="F112" s="61" t="e">
        <f t="shared" si="9"/>
        <v>#DIV/0!</v>
      </c>
    </row>
    <row r="113" spans="1:6" s="4" customFormat="1" x14ac:dyDescent="0.2">
      <c r="A113" s="120" t="s">
        <v>156</v>
      </c>
      <c r="B113" s="68"/>
      <c r="C113" s="83"/>
      <c r="D113" s="68">
        <v>0</v>
      </c>
      <c r="E113" s="30">
        <v>99</v>
      </c>
      <c r="F113" s="61" t="e">
        <f t="shared" si="9"/>
        <v>#DIV/0!</v>
      </c>
    </row>
    <row r="114" spans="1:6" s="35" customFormat="1" x14ac:dyDescent="0.2">
      <c r="A114" s="121" t="s">
        <v>155</v>
      </c>
      <c r="B114" s="33"/>
      <c r="C114" s="63"/>
      <c r="D114" s="63">
        <v>0</v>
      </c>
      <c r="E114" s="79">
        <v>99</v>
      </c>
      <c r="F114" s="61" t="e">
        <f t="shared" si="9"/>
        <v>#DIV/0!</v>
      </c>
    </row>
    <row r="115" spans="1:6" s="35" customFormat="1" x14ac:dyDescent="0.2">
      <c r="A115" s="121"/>
      <c r="B115" s="33"/>
      <c r="C115" s="63"/>
      <c r="D115" s="63"/>
      <c r="E115" s="79"/>
      <c r="F115" s="61"/>
    </row>
    <row r="116" spans="1:6" s="4" customFormat="1" ht="24" x14ac:dyDescent="0.2">
      <c r="A116" s="122" t="s">
        <v>130</v>
      </c>
      <c r="B116" s="73"/>
      <c r="C116" s="80"/>
      <c r="D116" s="81"/>
      <c r="E116" s="77">
        <f>SUM(E119:E121)</f>
        <v>0</v>
      </c>
      <c r="F116" s="61"/>
    </row>
    <row r="117" spans="1:6" x14ac:dyDescent="0.2">
      <c r="A117" s="120" t="s">
        <v>97</v>
      </c>
      <c r="B117" s="67"/>
      <c r="C117" s="86"/>
      <c r="D117" s="61"/>
      <c r="E117" s="30"/>
      <c r="F117" s="61"/>
    </row>
    <row r="118" spans="1:6" s="4" customFormat="1" x14ac:dyDescent="0.2">
      <c r="A118" s="119" t="s">
        <v>82</v>
      </c>
      <c r="B118" s="24"/>
      <c r="C118" s="63"/>
      <c r="D118" s="24"/>
      <c r="E118" s="33">
        <v>0</v>
      </c>
      <c r="F118" s="61"/>
    </row>
    <row r="119" spans="1:6" x14ac:dyDescent="0.2">
      <c r="A119" s="121" t="s">
        <v>92</v>
      </c>
      <c r="B119" s="25"/>
      <c r="C119" s="63"/>
      <c r="D119" s="36"/>
      <c r="E119" s="34">
        <v>0</v>
      </c>
      <c r="F119" s="61"/>
    </row>
    <row r="120" spans="1:6" s="4" customFormat="1" ht="24" x14ac:dyDescent="0.2">
      <c r="A120" s="119" t="s">
        <v>98</v>
      </c>
      <c r="B120" s="24"/>
      <c r="C120" s="63"/>
      <c r="D120" s="24"/>
      <c r="E120" s="33"/>
      <c r="F120" s="61"/>
    </row>
    <row r="121" spans="1:6" s="4" customFormat="1" x14ac:dyDescent="0.2">
      <c r="A121" s="121" t="s">
        <v>99</v>
      </c>
      <c r="B121" s="25"/>
      <c r="C121" s="63"/>
      <c r="D121" s="36"/>
      <c r="E121" s="34">
        <v>0</v>
      </c>
      <c r="F121" s="61"/>
    </row>
    <row r="122" spans="1:6" ht="24" x14ac:dyDescent="0.2">
      <c r="A122" s="122" t="s">
        <v>131</v>
      </c>
      <c r="B122" s="78"/>
      <c r="C122" s="80"/>
      <c r="D122" s="80">
        <v>0</v>
      </c>
      <c r="E122" s="80"/>
      <c r="F122" s="61">
        <v>0</v>
      </c>
    </row>
    <row r="123" spans="1:6" x14ac:dyDescent="0.2">
      <c r="A123" s="120" t="s">
        <v>148</v>
      </c>
      <c r="B123" s="30"/>
      <c r="C123" s="72"/>
      <c r="D123" s="61"/>
      <c r="E123" s="30"/>
      <c r="F123" s="61"/>
    </row>
    <row r="124" spans="1:6" s="4" customFormat="1" x14ac:dyDescent="0.2">
      <c r="A124" s="121" t="s">
        <v>95</v>
      </c>
      <c r="B124" s="24"/>
      <c r="C124" s="63"/>
      <c r="D124" s="36">
        <v>0</v>
      </c>
      <c r="E124" s="36"/>
      <c r="F124" s="61"/>
    </row>
    <row r="125" spans="1:6" s="4" customFormat="1" x14ac:dyDescent="0.2">
      <c r="A125" s="121" t="s">
        <v>100</v>
      </c>
      <c r="B125" s="25"/>
      <c r="C125" s="63"/>
      <c r="D125" s="36"/>
      <c r="E125" s="34"/>
      <c r="F125" s="61"/>
    </row>
    <row r="126" spans="1:6" ht="15" x14ac:dyDescent="0.25">
      <c r="A126" s="123" t="s">
        <v>121</v>
      </c>
      <c r="B126" s="25"/>
      <c r="C126" s="64">
        <f>SUM(C7+C40+C50+C56+C98+C102+C112+C122)</f>
        <v>614974.31999999995</v>
      </c>
      <c r="D126" s="64">
        <f>SUM(D7+D40+D50+D56+D98+D102+D112+D122)</f>
        <v>672391.29</v>
      </c>
      <c r="E126" s="64">
        <f>SUM(E7+E40+E50+E56+E98+E102+E112+E122)</f>
        <v>690339.95</v>
      </c>
      <c r="F126" s="61">
        <f t="shared" si="9"/>
        <v>102.66937723122498</v>
      </c>
    </row>
  </sheetData>
  <mergeCells count="1">
    <mergeCell ref="A1:F1"/>
  </mergeCells>
  <pageMargins left="0.7" right="0.7" top="0.75" bottom="0.75" header="0.3" footer="0.3"/>
  <pageSetup paperSize="9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4</vt:i4>
      </vt:variant>
    </vt:vector>
  </HeadingPairs>
  <TitlesOfParts>
    <vt:vector size="4" baseType="lpstr">
      <vt:lpstr>Opći dio</vt:lpstr>
      <vt:lpstr>Prihodi i rashodi -ekon. klf.</vt:lpstr>
      <vt:lpstr>Prihodi i rashodi -izvori</vt:lpstr>
      <vt:lpstr>Prih i rash.-progr.,funk izvori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I. OPĆI DIO KONSOLIDIRANOG PRORAČUNA</dc:title>
  <dc:creator>Korisnik</dc:creator>
  <cp:lastModifiedBy>Korisnik</cp:lastModifiedBy>
  <cp:lastPrinted>2025-03-21T09:36:02Z</cp:lastPrinted>
  <dcterms:created xsi:type="dcterms:W3CDTF">2022-02-23T11:39:51Z</dcterms:created>
  <dcterms:modified xsi:type="dcterms:W3CDTF">2025-03-26T08:50:33Z</dcterms:modified>
</cp:coreProperties>
</file>