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 2025\"/>
    </mc:Choice>
  </mc:AlternateContent>
  <xr:revisionPtr revIDLastSave="0" documentId="13_ncr:1_{ACEABF9F-3874-4CE7-8319-3730FE7E50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" sheetId="3" r:id="rId1"/>
    <sheet name="Prihodi i rashodi -ekon. klf." sheetId="1" r:id="rId2"/>
    <sheet name="Prihodi i rashodi -izvori" sheetId="4" r:id="rId3"/>
    <sheet name="Prih i rash.-progr.,funk izvori" sheetId="5" r:id="rId4"/>
    <sheet name="List1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5" l="1"/>
  <c r="F4" i="5" s="1"/>
  <c r="D4" i="5"/>
  <c r="C4" i="5"/>
  <c r="D77" i="5"/>
  <c r="F47" i="1"/>
  <c r="G47" i="1"/>
  <c r="G33" i="1"/>
  <c r="F33" i="1"/>
  <c r="G12" i="1"/>
  <c r="F51" i="1"/>
  <c r="F28" i="1"/>
  <c r="F27" i="1"/>
  <c r="D93" i="5"/>
  <c r="F93" i="5" s="1"/>
  <c r="C89" i="5"/>
  <c r="D57" i="5"/>
  <c r="G50" i="1"/>
  <c r="F50" i="1"/>
  <c r="B24" i="1"/>
  <c r="F26" i="1"/>
  <c r="F27" i="4"/>
  <c r="G27" i="4"/>
  <c r="F10" i="4"/>
  <c r="F113" i="5"/>
  <c r="F114" i="5"/>
  <c r="F96" i="5"/>
  <c r="F53" i="5"/>
  <c r="F5" i="5"/>
  <c r="E89" i="5"/>
  <c r="F112" i="5"/>
  <c r="E67" i="5"/>
  <c r="F92" i="5"/>
  <c r="F76" i="5"/>
  <c r="F75" i="5"/>
  <c r="F94" i="5"/>
  <c r="F91" i="5"/>
  <c r="F90" i="5"/>
  <c r="F70" i="5"/>
  <c r="F12" i="5"/>
  <c r="D89" i="5"/>
  <c r="D67" i="5"/>
  <c r="C93" i="5"/>
  <c r="E8" i="5"/>
  <c r="D8" i="5"/>
  <c r="C8" i="5"/>
  <c r="E43" i="1"/>
  <c r="E39" i="1"/>
  <c r="E24" i="1"/>
  <c r="E21" i="1" s="1"/>
  <c r="D43" i="1"/>
  <c r="G49" i="1"/>
  <c r="D39" i="1"/>
  <c r="C52" i="1"/>
  <c r="C43" i="1"/>
  <c r="C39" i="1"/>
  <c r="B43" i="1"/>
  <c r="F53" i="1"/>
  <c r="F49" i="1"/>
  <c r="B39" i="1"/>
  <c r="F48" i="1"/>
  <c r="D28" i="1"/>
  <c r="E28" i="1"/>
  <c r="C21" i="1"/>
  <c r="D21" i="1"/>
  <c r="C15" i="1"/>
  <c r="E15" i="1"/>
  <c r="C13" i="1"/>
  <c r="D13" i="1"/>
  <c r="E13" i="1"/>
  <c r="C10" i="1"/>
  <c r="D10" i="1"/>
  <c r="D6" i="1" s="1"/>
  <c r="D5" i="1" s="1"/>
  <c r="D36" i="1" s="1"/>
  <c r="E10" i="1"/>
  <c r="B21" i="1"/>
  <c r="B15" i="1"/>
  <c r="B13" i="1"/>
  <c r="G10" i="4"/>
  <c r="G13" i="4"/>
  <c r="B28" i="1"/>
  <c r="B10" i="1"/>
  <c r="C19" i="3"/>
  <c r="D19" i="3"/>
  <c r="E19" i="3"/>
  <c r="C22" i="3"/>
  <c r="D22" i="3"/>
  <c r="E22" i="3"/>
  <c r="E40" i="5"/>
  <c r="E50" i="5"/>
  <c r="E116" i="5"/>
  <c r="F79" i="5"/>
  <c r="F87" i="5"/>
  <c r="F88" i="5"/>
  <c r="D78" i="5"/>
  <c r="E78" i="5"/>
  <c r="E109" i="5"/>
  <c r="E57" i="5"/>
  <c r="C67" i="5"/>
  <c r="C56" i="5"/>
  <c r="F25" i="1"/>
  <c r="B22" i="3"/>
  <c r="B19" i="3"/>
  <c r="G11" i="1"/>
  <c r="G18" i="1"/>
  <c r="G19" i="1"/>
  <c r="G20" i="1"/>
  <c r="G22" i="1"/>
  <c r="G23" i="1"/>
  <c r="G24" i="1"/>
  <c r="G25" i="1"/>
  <c r="G27" i="1"/>
  <c r="G29" i="1"/>
  <c r="G34" i="1"/>
  <c r="G35" i="1"/>
  <c r="G40" i="1"/>
  <c r="G41" i="1"/>
  <c r="G42" i="1"/>
  <c r="G44" i="1"/>
  <c r="G45" i="1"/>
  <c r="G46" i="1"/>
  <c r="G48" i="1"/>
  <c r="G52" i="1"/>
  <c r="G53" i="1"/>
  <c r="G54" i="1"/>
  <c r="G55" i="1"/>
  <c r="F11" i="1"/>
  <c r="F12" i="1"/>
  <c r="F18" i="1"/>
  <c r="F19" i="1"/>
  <c r="F20" i="1"/>
  <c r="F22" i="1"/>
  <c r="F23" i="1"/>
  <c r="F29" i="1"/>
  <c r="F34" i="1"/>
  <c r="F35" i="1"/>
  <c r="F40" i="1"/>
  <c r="F41" i="1"/>
  <c r="F42" i="1"/>
  <c r="F44" i="1"/>
  <c r="F45" i="1"/>
  <c r="F46" i="1"/>
  <c r="F54" i="1"/>
  <c r="F55" i="1"/>
  <c r="F23" i="4"/>
  <c r="F24" i="4"/>
  <c r="F25" i="4"/>
  <c r="F26" i="4"/>
  <c r="F20" i="4"/>
  <c r="G5" i="4"/>
  <c r="G6" i="4"/>
  <c r="G7" i="4"/>
  <c r="G8" i="4"/>
  <c r="G9" i="4"/>
  <c r="F5" i="4"/>
  <c r="F6" i="4"/>
  <c r="F7" i="4"/>
  <c r="F8" i="4"/>
  <c r="F9" i="4"/>
  <c r="F3" i="4"/>
  <c r="B30" i="4"/>
  <c r="B14" i="4"/>
  <c r="C14" i="4"/>
  <c r="D14" i="4"/>
  <c r="E14" i="4"/>
  <c r="C30" i="4"/>
  <c r="C78" i="5"/>
  <c r="F74" i="5"/>
  <c r="D30" i="4"/>
  <c r="G22" i="4"/>
  <c r="G23" i="4"/>
  <c r="G24" i="4"/>
  <c r="G25" i="4"/>
  <c r="G26" i="4"/>
  <c r="G28" i="4"/>
  <c r="G29" i="4"/>
  <c r="G20" i="4"/>
  <c r="E30" i="4"/>
  <c r="D82" i="5"/>
  <c r="F82" i="5" s="1"/>
  <c r="C98" i="5"/>
  <c r="D98" i="5"/>
  <c r="E98" i="5"/>
  <c r="C50" i="5"/>
  <c r="D50" i="5"/>
  <c r="F9" i="5"/>
  <c r="F10" i="5"/>
  <c r="F11" i="5"/>
  <c r="F14" i="5"/>
  <c r="F15" i="5"/>
  <c r="F16" i="5"/>
  <c r="F17" i="5"/>
  <c r="F18" i="5"/>
  <c r="F19" i="5"/>
  <c r="F21" i="5"/>
  <c r="F22" i="5"/>
  <c r="F23" i="5"/>
  <c r="F24" i="5"/>
  <c r="F25" i="5"/>
  <c r="F26" i="5"/>
  <c r="F27" i="5"/>
  <c r="F28" i="5"/>
  <c r="F29" i="5"/>
  <c r="F31" i="5"/>
  <c r="F32" i="5"/>
  <c r="F33" i="5"/>
  <c r="F34" i="5"/>
  <c r="F42" i="5"/>
  <c r="F43" i="5"/>
  <c r="F44" i="5"/>
  <c r="F45" i="5"/>
  <c r="F46" i="5"/>
  <c r="F47" i="5"/>
  <c r="F48" i="5"/>
  <c r="F49" i="5"/>
  <c r="F55" i="5"/>
  <c r="F71" i="5"/>
  <c r="F72" i="5"/>
  <c r="F73" i="5"/>
  <c r="F95" i="5"/>
  <c r="C40" i="5"/>
  <c r="D40" i="5"/>
  <c r="D62" i="5"/>
  <c r="E62" i="5"/>
  <c r="C62" i="5"/>
  <c r="E85" i="5"/>
  <c r="C37" i="5"/>
  <c r="D37" i="5"/>
  <c r="C30" i="5"/>
  <c r="D30" i="5"/>
  <c r="C20" i="5"/>
  <c r="D20" i="5"/>
  <c r="C13" i="5"/>
  <c r="D13" i="5"/>
  <c r="E37" i="5"/>
  <c r="E30" i="5"/>
  <c r="E20" i="5"/>
  <c r="E13" i="5"/>
  <c r="E7" i="5" l="1"/>
  <c r="C6" i="1"/>
  <c r="C5" i="1" s="1"/>
  <c r="C36" i="1" s="1"/>
  <c r="E38" i="1"/>
  <c r="G39" i="1"/>
  <c r="F21" i="1"/>
  <c r="B52" i="1"/>
  <c r="F52" i="1" s="1"/>
  <c r="B38" i="1"/>
  <c r="F24" i="1"/>
  <c r="F89" i="5"/>
  <c r="F30" i="5"/>
  <c r="E56" i="1"/>
  <c r="D38" i="1"/>
  <c r="G21" i="1"/>
  <c r="C38" i="1"/>
  <c r="C56" i="1"/>
  <c r="F43" i="1"/>
  <c r="G43" i="1"/>
  <c r="E6" i="1"/>
  <c r="G28" i="1"/>
  <c r="F10" i="1"/>
  <c r="B6" i="1"/>
  <c r="G10" i="1"/>
  <c r="G30" i="4"/>
  <c r="F30" i="4"/>
  <c r="D56" i="5"/>
  <c r="D7" i="5"/>
  <c r="F57" i="5"/>
  <c r="G14" i="4"/>
  <c r="F14" i="4"/>
  <c r="B23" i="3"/>
  <c r="C77" i="5"/>
  <c r="F13" i="5"/>
  <c r="E77" i="5"/>
  <c r="E56" i="5" s="1"/>
  <c r="F8" i="5"/>
  <c r="F20" i="5"/>
  <c r="F67" i="5"/>
  <c r="F40" i="5"/>
  <c r="F50" i="5"/>
  <c r="C7" i="5"/>
  <c r="C126" i="5" s="1"/>
  <c r="D126" i="5" l="1"/>
  <c r="B56" i="1"/>
  <c r="E126" i="5"/>
  <c r="E5" i="1"/>
  <c r="G6" i="1"/>
  <c r="F56" i="5"/>
  <c r="F7" i="5"/>
  <c r="E23" i="3"/>
  <c r="D23" i="3"/>
  <c r="C23" i="3"/>
  <c r="G5" i="1" l="1"/>
  <c r="E36" i="1"/>
  <c r="G36" i="1" s="1"/>
  <c r="F126" i="5"/>
  <c r="G18" i="3"/>
  <c r="G36" i="3"/>
  <c r="F36" i="3"/>
  <c r="G21" i="3"/>
  <c r="G20" i="3"/>
  <c r="G19" i="3"/>
  <c r="G17" i="3"/>
  <c r="G16" i="3"/>
  <c r="F21" i="3"/>
  <c r="F20" i="3"/>
  <c r="F19" i="3"/>
  <c r="F18" i="3" l="1"/>
  <c r="G40" i="3" l="1"/>
  <c r="F40" i="3"/>
  <c r="F16" i="3" l="1"/>
  <c r="F78" i="5"/>
  <c r="F77" i="5"/>
  <c r="F39" i="1"/>
  <c r="F38" i="1"/>
  <c r="F56" i="1"/>
  <c r="F6" i="1"/>
  <c r="B5" i="1"/>
  <c r="B36" i="1" s="1"/>
  <c r="F5" i="1" l="1"/>
  <c r="F36" i="1"/>
  <c r="D56" i="1" l="1"/>
  <c r="G56" i="1" s="1"/>
  <c r="G38" i="1"/>
</calcChain>
</file>

<file path=xl/sharedStrings.xml><?xml version="1.0" encoding="utf-8"?>
<sst xmlns="http://schemas.openxmlformats.org/spreadsheetml/2006/main" count="272" uniqueCount="200">
  <si>
    <t>Oznaka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</si>
  <si>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</si>
  <si>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</si>
  <si>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</si>
  <si>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</si>
  <si>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</si>
  <si>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</si>
  <si>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</si>
  <si>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</si>
  <si>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</si>
  <si>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</si>
  <si>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</si>
  <si>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</si>
  <si>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</si>
  <si>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</si>
  <si>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</si>
  <si>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</si>
  <si>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7 Prihodi od prodaje nefinancijske imovine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</si>
  <si>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</si>
  <si>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</si>
  <si>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</si>
  <si>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</si>
  <si>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</si>
  <si>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</si>
  <si>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</si>
  <si>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</si>
  <si>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</si>
  <si>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</si>
  <si>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4 Rashodi za nabavu nefinancijske imovine</t>
  </si>
  <si>
    <t>42 Rashodi za nabavu proizvedene dugotrajne imovine</t>
  </si>
  <si>
    <t>422 Postrojenja i oprema</t>
  </si>
  <si>
    <t>424 Knjige, umjetnička djela i ostale izložbene vrijednosti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</si>
  <si>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</si>
  <si>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</si>
  <si>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</si>
  <si>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</si>
  <si>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</si>
  <si>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</si>
  <si>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</si>
  <si>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</si>
  <si>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</si>
  <si>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</si>
  <si>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</si>
  <si>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</si>
  <si>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Višak/manjak iz prethodnih godina</t>
  </si>
  <si>
    <t xml:space="preserve">I. OPĆI DIO  </t>
  </si>
  <si>
    <t>Program: 2204 SREDNJE ŠKOLSTVO STANDARD</t>
  </si>
  <si>
    <t>A2204-01 Djelatnost srednjih škola</t>
  </si>
  <si>
    <t>Funk. klas: 0922 Više srednješkolsko obrazovanje</t>
  </si>
  <si>
    <t>Izvor financiranja: 451 F.P. I dodatni udio  u pro.na dohodak</t>
  </si>
  <si>
    <t>321-NAKNADE TROŠKOVA ZAPOSLENICIMA</t>
  </si>
  <si>
    <t>3211-Službena putovanja</t>
  </si>
  <si>
    <t>3212-Naknade za prijevoz na posao i s posla</t>
  </si>
  <si>
    <t>3213-Stručno usavršavanje zaposlenika</t>
  </si>
  <si>
    <t>322-MATERIJALNI RASHODI</t>
  </si>
  <si>
    <t>3221-Uredski materijal</t>
  </si>
  <si>
    <t>3222-Materijali  i sirovine</t>
  </si>
  <si>
    <t>3223-Energija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</si>
  <si>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</si>
  <si>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</si>
  <si>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</si>
  <si>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</si>
  <si>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</si>
  <si>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</si>
  <si>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</si>
  <si>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</si>
  <si>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</si>
  <si>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</si>
  <si>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</si>
  <si>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329-OSTALE USLUGE</t>
  </si>
  <si>
    <t>3292-Premije osiguranja</t>
  </si>
  <si>
    <t>3293-Reprezentacija</t>
  </si>
  <si>
    <t>3294-Članarine</t>
  </si>
  <si>
    <t>3299-Ostali nespom.rashodi poslovanja</t>
  </si>
  <si>
    <t>4221-uredska oprema i namještaj</t>
  </si>
  <si>
    <t>329-OSTALI NESPOM.RASHODI</t>
  </si>
  <si>
    <t>A2205-12 Podizanje kvalitete i standarda u školstvu</t>
  </si>
  <si>
    <t>Izvor financiranja: 31 Vlastiti prihodi korisnici</t>
  </si>
  <si>
    <t>Izvor financiranja:41 Prihodi za posebne namjene</t>
  </si>
  <si>
    <t>312-Ostali rashodi za zaposlene</t>
  </si>
  <si>
    <t>3121-Ostali rashodi za zaposlene</t>
  </si>
  <si>
    <t>Izvor financiranja: 11 -Opći prihodi i primitci</t>
  </si>
  <si>
    <t>311-Plaće za zaposlene</t>
  </si>
  <si>
    <t>3111-Plaće po sudskim presudama</t>
  </si>
  <si>
    <t>Izvor financiranja 510-Državni proračun</t>
  </si>
  <si>
    <t>4221-Uredska oprema i namještaj</t>
  </si>
  <si>
    <t>424-Knjige</t>
  </si>
  <si>
    <t>4241-Knjige</t>
  </si>
  <si>
    <t>3299-ostali nespom.rashodi poslovanja</t>
  </si>
  <si>
    <t>Izvor financiranja:420 Višak prihoda poslovanja</t>
  </si>
  <si>
    <t>Izvor financiranja:61 Tekuće donacije korisnici</t>
  </si>
  <si>
    <t>A2204-07 Administracija i upravljanje</t>
  </si>
  <si>
    <t>3111-Plaće za redovan rad</t>
  </si>
  <si>
    <t>313-Doprinosi za OZO</t>
  </si>
  <si>
    <t>3132-Doprinosi za OZO</t>
  </si>
  <si>
    <t>329-Ostali nespom.rashodi</t>
  </si>
  <si>
    <t>3295-Novčana naknad.za nezap.invalida</t>
  </si>
  <si>
    <t>Izvor financiranja:540 Pomoći iz inozemstva</t>
  </si>
  <si>
    <t>321-Naknade troškova prijevoza na posao i s posla</t>
  </si>
  <si>
    <t>3212-Prijevoz na posao i s posla</t>
  </si>
  <si>
    <t>3299-Ostali nespomenuti rash.poslovanja</t>
  </si>
  <si>
    <t xml:space="preserve">Ostvarenje preth. god. </t>
  </si>
  <si>
    <t>Izvor: 31 Vlastiti prihodi - proračunski korisnici</t>
  </si>
  <si>
    <t>Izvor: 110 Opći prihodi i primitci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</si>
  <si>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</si>
  <si>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</si>
  <si>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</si>
  <si>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</si>
  <si>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>Izvor: 54 Pomoći iz inozemstva</t>
  </si>
  <si>
    <t>Izvor: 61 Donacije - proračunski korisnici</t>
  </si>
  <si>
    <t>SVEUKUPNO PRIHODI:</t>
  </si>
  <si>
    <t xml:space="preserve">PRIHODI I RASHODI </t>
  </si>
  <si>
    <t>OPĆI DIO</t>
  </si>
  <si>
    <t>Bročana oznaka i naziv računa prihoda i rashoda</t>
  </si>
  <si>
    <t>638 Pom.i iz DP tem.prijena EU sred</t>
  </si>
  <si>
    <t>663-Donacije od pravnih i fiz.osoba</t>
  </si>
  <si>
    <t>6631-Tekuće donacije</t>
  </si>
  <si>
    <t>6381-Pomoći temeljem prijenosa EU sred.</t>
  </si>
  <si>
    <t>9 VLASTITI IZVORI</t>
  </si>
  <si>
    <t>922 VIŠAK PRIHODA</t>
  </si>
  <si>
    <t>SVEUKUPNO PRIHODI+VIŠAK PRIHODA</t>
  </si>
  <si>
    <t>SVEUKUPNO :</t>
  </si>
  <si>
    <t>Indeks 4./3.</t>
  </si>
  <si>
    <t>9-Preneseni višak predh.god.</t>
  </si>
  <si>
    <t>SVEUKUPNO RASHODI:</t>
  </si>
  <si>
    <t>3227-Službena, radna i zaštitna odjeća i obuća</t>
  </si>
  <si>
    <t>3233-Usluge promidžbe i informiranja</t>
  </si>
  <si>
    <t>343-OSTALI FINANCIJSKI RASHODI</t>
  </si>
  <si>
    <t>3433-Zatezne kamate iz poslovnih odnosa</t>
  </si>
  <si>
    <t>T2204-04 Hitne interven.u srednjim školama</t>
  </si>
  <si>
    <t>Projekt:4302-52 Projekt Pripravništvo u javnim službama</t>
  </si>
  <si>
    <t>Projekt:4302-57 Projekt Erasmus+The image of the EU-GVN</t>
  </si>
  <si>
    <t>A2205-01 Javne potrebe u prosvjeti-korisnici.SŠ</t>
  </si>
  <si>
    <t>3222-Namirnice</t>
  </si>
  <si>
    <t>Izvor financiranja:511 Državni proračun</t>
  </si>
  <si>
    <t>3222- Namirnice</t>
  </si>
  <si>
    <t>Izvor financiranja:190 Predfinanciranje iz ŽP</t>
  </si>
  <si>
    <t>A2205-31 Školska shema</t>
  </si>
  <si>
    <t>3299-Ostali nespomenuti rashodi</t>
  </si>
  <si>
    <t>3293- Reprezentacija</t>
  </si>
  <si>
    <t>3211- Službena putovanja</t>
  </si>
  <si>
    <t>631 Tekuće pomoći od inozemnih vlada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</si>
  <si>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</si>
  <si>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</si>
  <si>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 EU sredstava</t>
  </si>
  <si>
    <t>683 Ostali prihodi</t>
  </si>
  <si>
    <t>68 Ostali prihodi</t>
  </si>
  <si>
    <t>3299-Ostali nespomenuti rashodi posl.</t>
  </si>
  <si>
    <t>Izvor financiranja 540 Pomoći iz inozemstva</t>
  </si>
  <si>
    <t>Izvor: 11 Opći prihodi i primitci</t>
  </si>
  <si>
    <t>Izvor:19 Predfinanciranje iz ŽP</t>
  </si>
  <si>
    <t>Izvor: 53 Proračun JLS</t>
  </si>
  <si>
    <t>3237- Intelektualne usluge</t>
  </si>
  <si>
    <t>Projekt:4205-34 Projekt e-škole</t>
  </si>
  <si>
    <t>Projekt:2205-37 Zalihe menstrualnih higijenskih potrepština</t>
  </si>
  <si>
    <t>Izvor financiranja: 51 -Državni proračun</t>
  </si>
  <si>
    <t>Izvor financiranja:53 Proračun JLS</t>
  </si>
  <si>
    <t>38-Ostali rashodi</t>
  </si>
  <si>
    <t>381 Tekuće donacije</t>
  </si>
  <si>
    <t xml:space="preserve">        Na temelju Zakona o proračunu ("Narodne novine“ broj 87/08, 136/12 i 15/15, 144/21),i Pravilnika o polugodišnjem i godišnjem izvještaju o izvršenju proračuna ("Narodne novine" 24/13, 102/17 i 1/20) Srednja škola Gračac podnosi školskom odboru:</t>
  </si>
  <si>
    <t>Prijenos viška/manjka u sljedeće razdoblje</t>
  </si>
  <si>
    <t>7 Prihodi od prodaje nef.imovine</t>
  </si>
  <si>
    <t>6632-kapitalne donacije</t>
  </si>
  <si>
    <t>3214-Ostale naknade troškova zaposlenima</t>
  </si>
  <si>
    <t>321-NAKNADE TROŠKOVA ZAPOSLENIMA</t>
  </si>
  <si>
    <t>3211- službena putovanja</t>
  </si>
  <si>
    <t>3294-Članarine i norme</t>
  </si>
  <si>
    <t>3299-Ostali nespomenuti rashodi poslovanja</t>
  </si>
  <si>
    <t>3221-Uredski materijal i ostali mat. rashodi</t>
  </si>
  <si>
    <t>3222- Materijal i sirovine</t>
  </si>
  <si>
    <t>4221- Uredska oprema i namještaj</t>
  </si>
  <si>
    <t>4227-Uređaji, strojevi i oprema za ostale namjene</t>
  </si>
  <si>
    <t>3811-Tekuće donacije u novcu</t>
  </si>
  <si>
    <t>T2205-35 Projektna dokumentacija-javne potrebe u SŠ</t>
  </si>
  <si>
    <t>Izvor financiranja. 510 Državni proračun</t>
  </si>
  <si>
    <t>Izvor: 7104- Srednje škole</t>
  </si>
  <si>
    <t>382 Kapitalne donacije</t>
  </si>
  <si>
    <t>Indeks izvršenje/plan</t>
  </si>
  <si>
    <t>GODIŠNJII  IZVJEŠTAJ O IZVRŠENJU FINANCIJSKOG PLANA ZA 2025. GODINU</t>
  </si>
  <si>
    <t xml:space="preserve">Financijski plan   za 2025. godinu </t>
  </si>
  <si>
    <t>Ostvarenje/Izvršenje 2024.</t>
  </si>
  <si>
    <t>Izvorni plan 2025.</t>
  </si>
  <si>
    <t>Tekući plan -2025.</t>
  </si>
  <si>
    <t>Ostvarenje/Izvršenje  2025.</t>
  </si>
  <si>
    <t>PRIHODI I RASHODI 2025.PREMA EKONOMSKOJ KLASIFIKACIJI</t>
  </si>
  <si>
    <t>Ostvarenje preth. 2024.god</t>
  </si>
  <si>
    <t>Tekući plan 2025.</t>
  </si>
  <si>
    <t>Izvršenje 2025.</t>
  </si>
  <si>
    <t>Indeks 2025/2024</t>
  </si>
  <si>
    <t>324-Naknade troškova osobama izvan radnog odnosa</t>
  </si>
  <si>
    <t>PRIHODI PO IZVORIMA FIHNANCIIRANJA 2025..GODINA</t>
  </si>
  <si>
    <t>Ostvarenje 2024. god. (1)</t>
  </si>
  <si>
    <t>Izvorni plan 2025. (2.)</t>
  </si>
  <si>
    <t>Tekući plan 2025. (3.)</t>
  </si>
  <si>
    <t>Ostvarenje2025. (4.)</t>
  </si>
  <si>
    <t>RASHODI PO IZVORIMA FINANCIRANJA 2025. GODINA</t>
  </si>
  <si>
    <t>Ostvarenje 2025.</t>
  </si>
  <si>
    <t>3241-Naknade troškova osobama izvan radnog odnosa</t>
  </si>
  <si>
    <t>Godišnji izvještaj o izvršenju financijskog plana za 2025. prema programskoj i ekonomskoj klasifikaciji te izvorima financiranja</t>
  </si>
  <si>
    <t>3812-Tekuće donacije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</si>
</sst>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7"/>
      <color rgb="FF000000"/>
      <name val="Verdana"/>
      <family val="2"/>
      <charset val="238"/>
    </font>
    <font>
      <b/>
      <sz val="9"/>
      <color rgb="FF000000"/>
      <name val="Calibri Light"/>
      <family val="2"/>
      <charset val="238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Calibri Light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Microsoft Sans Serif"/>
      <family val="2"/>
      <charset val="238"/>
    </font>
    <font>
      <b/>
      <sz val="7.5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5">
    <xf numFmtId="0" fontId="0" fillId="0" borderId="0" xfId="0"/>
    <xf numFmtId="0" fontId="20" fillId="0" borderId="0" xfId="0" applyFont="1" applyAlignment="1">
      <alignment wrapText="1"/>
    </xf>
    <xf numFmtId="4" fontId="19" fillId="3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0" fontId="20" fillId="0" borderId="0" xfId="0" applyFont="1"/>
    <xf numFmtId="4" fontId="22" fillId="33" borderId="11" xfId="0" applyNumberFormat="1" applyFont="1" applyFill="1" applyBorder="1" applyAlignment="1">
      <alignment horizontal="right" wrapText="1"/>
    </xf>
    <xf numFmtId="0" fontId="24" fillId="0" borderId="0" xfId="0" applyFont="1"/>
    <xf numFmtId="4" fontId="19" fillId="34" borderId="11" xfId="0" applyNumberFormat="1" applyFont="1" applyFill="1" applyBorder="1" applyAlignment="1">
      <alignment horizontal="right" wrapText="1"/>
    </xf>
    <xf numFmtId="0" fontId="25" fillId="0" borderId="0" xfId="0" applyFont="1"/>
    <xf numFmtId="0" fontId="27" fillId="0" borderId="0" xfId="0" applyFont="1" applyAlignment="1">
      <alignment horizontal="left" indent="1"/>
    </xf>
    <xf numFmtId="0" fontId="28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9" fillId="0" borderId="10" xfId="0" applyFont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left" wrapText="1" indent="1"/>
    </xf>
    <xf numFmtId="4" fontId="30" fillId="33" borderId="11" xfId="0" applyNumberFormat="1" applyFont="1" applyFill="1" applyBorder="1" applyAlignment="1">
      <alignment horizontal="right" wrapText="1" indent="1"/>
    </xf>
    <xf numFmtId="4" fontId="31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4" fontId="30" fillId="33" borderId="16" xfId="0" applyNumberFormat="1" applyFont="1" applyFill="1" applyBorder="1" applyAlignment="1">
      <alignment horizontal="right" wrapText="1" indent="1"/>
    </xf>
    <xf numFmtId="0" fontId="30" fillId="33" borderId="16" xfId="0" applyFont="1" applyFill="1" applyBorder="1" applyAlignment="1">
      <alignment horizontal="left" wrapText="1" indent="1"/>
    </xf>
    <xf numFmtId="4" fontId="30" fillId="33" borderId="18" xfId="0" applyNumberFormat="1" applyFont="1" applyFill="1" applyBorder="1" applyAlignment="1">
      <alignment horizontal="right" wrapText="1" indent="1"/>
    </xf>
    <xf numFmtId="4" fontId="24" fillId="0" borderId="0" xfId="0" applyNumberFormat="1" applyFont="1"/>
    <xf numFmtId="4" fontId="33" fillId="33" borderId="11" xfId="0" applyNumberFormat="1" applyFont="1" applyFill="1" applyBorder="1" applyAlignment="1">
      <alignment horizontal="right" wrapText="1" indent="1"/>
    </xf>
    <xf numFmtId="0" fontId="33" fillId="33" borderId="11" xfId="0" applyFont="1" applyFill="1" applyBorder="1" applyAlignment="1">
      <alignment horizontal="left" wrapText="1" indent="1"/>
    </xf>
    <xf numFmtId="4" fontId="19" fillId="36" borderId="11" xfId="0" applyNumberFormat="1" applyFont="1" applyFill="1" applyBorder="1" applyAlignment="1">
      <alignment horizontal="right" wrapText="1"/>
    </xf>
    <xf numFmtId="4" fontId="36" fillId="33" borderId="11" xfId="0" applyNumberFormat="1" applyFont="1" applyFill="1" applyBorder="1" applyAlignment="1">
      <alignment horizontal="right" wrapText="1" indent="1"/>
    </xf>
    <xf numFmtId="4" fontId="32" fillId="33" borderId="11" xfId="0" applyNumberFormat="1" applyFont="1" applyFill="1" applyBorder="1" applyAlignment="1">
      <alignment horizontal="right" wrapText="1" indent="1"/>
    </xf>
    <xf numFmtId="0" fontId="37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4" fontId="38" fillId="33" borderId="11" xfId="0" applyNumberFormat="1" applyFont="1" applyFill="1" applyBorder="1" applyAlignment="1">
      <alignment horizontal="right" wrapText="1"/>
    </xf>
    <xf numFmtId="0" fontId="38" fillId="34" borderId="11" xfId="0" applyFont="1" applyFill="1" applyBorder="1" applyAlignment="1">
      <alignment horizontal="left" wrapText="1"/>
    </xf>
    <xf numFmtId="4" fontId="38" fillId="34" borderId="11" xfId="0" applyNumberFormat="1" applyFont="1" applyFill="1" applyBorder="1" applyAlignment="1">
      <alignment horizontal="right" wrapText="1"/>
    </xf>
    <xf numFmtId="4" fontId="38" fillId="37" borderId="11" xfId="0" applyNumberFormat="1" applyFont="1" applyFill="1" applyBorder="1" applyAlignment="1">
      <alignment horizontal="right" wrapText="1"/>
    </xf>
    <xf numFmtId="4" fontId="40" fillId="33" borderId="11" xfId="0" applyNumberFormat="1" applyFont="1" applyFill="1" applyBorder="1" applyAlignment="1">
      <alignment horizontal="right" wrapText="1" indent="1"/>
    </xf>
    <xf numFmtId="4" fontId="38" fillId="33" borderId="11" xfId="0" applyNumberFormat="1" applyFont="1" applyFill="1" applyBorder="1" applyAlignment="1">
      <alignment horizontal="right" wrapText="1" indent="1"/>
    </xf>
    <xf numFmtId="4" fontId="39" fillId="33" borderId="11" xfId="0" applyNumberFormat="1" applyFont="1" applyFill="1" applyBorder="1" applyAlignment="1">
      <alignment horizontal="right" wrapText="1" indent="1"/>
    </xf>
    <xf numFmtId="0" fontId="35" fillId="0" borderId="0" xfId="0" applyFont="1"/>
    <xf numFmtId="4" fontId="41" fillId="33" borderId="11" xfId="0" applyNumberFormat="1" applyFont="1" applyFill="1" applyBorder="1" applyAlignment="1">
      <alignment horizontal="right" wrapText="1" indent="1"/>
    </xf>
    <xf numFmtId="0" fontId="42" fillId="0" borderId="0" xfId="0" applyFont="1"/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4" fontId="38" fillId="34" borderId="21" xfId="0" applyNumberFormat="1" applyFont="1" applyFill="1" applyBorder="1" applyAlignment="1">
      <alignment horizontal="right" wrapText="1"/>
    </xf>
    <xf numFmtId="0" fontId="42" fillId="0" borderId="0" xfId="0" applyFont="1" applyAlignment="1">
      <alignment horizontal="left" wrapText="1"/>
    </xf>
    <xf numFmtId="0" fontId="29" fillId="0" borderId="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" fontId="30" fillId="33" borderId="21" xfId="0" applyNumberFormat="1" applyFont="1" applyFill="1" applyBorder="1" applyAlignment="1">
      <alignment horizontal="right" wrapText="1" indent="1"/>
    </xf>
    <xf numFmtId="4" fontId="31" fillId="33" borderId="21" xfId="0" applyNumberFormat="1" applyFont="1" applyFill="1" applyBorder="1" applyAlignment="1">
      <alignment horizontal="right" wrapText="1" indent="1"/>
    </xf>
    <xf numFmtId="0" fontId="19" fillId="33" borderId="11" xfId="0" applyNumberFormat="1" applyFont="1" applyFill="1" applyBorder="1" applyAlignment="1">
      <alignment horizontal="center" wrapText="1"/>
    </xf>
    <xf numFmtId="0" fontId="22" fillId="33" borderId="11" xfId="0" applyNumberFormat="1" applyFont="1" applyFill="1" applyBorder="1" applyAlignment="1">
      <alignment horizontal="center" wrapText="1"/>
    </xf>
    <xf numFmtId="4" fontId="43" fillId="33" borderId="11" xfId="0" applyNumberFormat="1" applyFont="1" applyFill="1" applyBorder="1" applyAlignment="1">
      <alignment horizontal="right" wrapText="1" indent="1"/>
    </xf>
    <xf numFmtId="4" fontId="46" fillId="33" borderId="11" xfId="0" applyNumberFormat="1" applyFont="1" applyFill="1" applyBorder="1" applyAlignment="1">
      <alignment horizontal="right" wrapText="1" indent="1"/>
    </xf>
    <xf numFmtId="4" fontId="41" fillId="33" borderId="11" xfId="0" applyNumberFormat="1" applyFont="1" applyFill="1" applyBorder="1" applyAlignment="1">
      <alignment horizontal="right" wrapText="1"/>
    </xf>
    <xf numFmtId="0" fontId="38" fillId="0" borderId="20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48" fillId="0" borderId="0" xfId="0" applyFont="1" applyAlignment="1">
      <alignment horizontal="left" wrapText="1"/>
    </xf>
    <xf numFmtId="0" fontId="36" fillId="0" borderId="20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4" fontId="36" fillId="37" borderId="11" xfId="0" applyNumberFormat="1" applyFont="1" applyFill="1" applyBorder="1" applyAlignment="1">
      <alignment horizontal="right" wrapText="1"/>
    </xf>
    <xf numFmtId="4" fontId="36" fillId="33" borderId="11" xfId="0" applyNumberFormat="1" applyFont="1" applyFill="1" applyBorder="1" applyAlignment="1">
      <alignment horizontal="right" wrapText="1"/>
    </xf>
    <xf numFmtId="4" fontId="36" fillId="34" borderId="11" xfId="0" applyNumberFormat="1" applyFont="1" applyFill="1" applyBorder="1" applyAlignment="1">
      <alignment horizontal="right" wrapText="1"/>
    </xf>
    <xf numFmtId="0" fontId="49" fillId="0" borderId="0" xfId="0" applyFont="1" applyAlignment="1">
      <alignment horizontal="left" wrapText="1"/>
    </xf>
    <xf numFmtId="4" fontId="41" fillId="33" borderId="11" xfId="0" applyNumberFormat="1" applyFont="1" applyFill="1" applyBorder="1" applyAlignment="1">
      <alignment wrapText="1"/>
    </xf>
    <xf numFmtId="4" fontId="36" fillId="33" borderId="11" xfId="0" applyNumberFormat="1" applyFont="1" applyFill="1" applyBorder="1" applyAlignment="1">
      <alignment wrapText="1"/>
    </xf>
    <xf numFmtId="0" fontId="50" fillId="0" borderId="0" xfId="0" applyFont="1" applyAlignment="1">
      <alignment horizontal="left" wrapText="1"/>
    </xf>
    <xf numFmtId="0" fontId="35" fillId="36" borderId="0" xfId="0" applyFont="1" applyFill="1" applyAlignment="1">
      <alignment horizontal="left" wrapText="1"/>
    </xf>
    <xf numFmtId="4" fontId="32" fillId="34" borderId="11" xfId="0" applyNumberFormat="1" applyFont="1" applyFill="1" applyBorder="1" applyAlignment="1">
      <alignment horizontal="right" wrapText="1" indent="1"/>
    </xf>
    <xf numFmtId="4" fontId="36" fillId="34" borderId="11" xfId="0" applyNumberFormat="1" applyFont="1" applyFill="1" applyBorder="1" applyAlignment="1">
      <alignment horizontal="right" wrapText="1" indent="1"/>
    </xf>
    <xf numFmtId="4" fontId="47" fillId="34" borderId="11" xfId="0" applyNumberFormat="1" applyFont="1" applyFill="1" applyBorder="1" applyAlignment="1">
      <alignment horizontal="right" wrapText="1" indent="1"/>
    </xf>
    <xf numFmtId="0" fontId="35" fillId="34" borderId="0" xfId="0" applyFont="1" applyFill="1" applyAlignment="1">
      <alignment horizontal="left" wrapText="1"/>
    </xf>
    <xf numFmtId="4" fontId="40" fillId="34" borderId="11" xfId="0" applyNumberFormat="1" applyFont="1" applyFill="1" applyBorder="1" applyAlignment="1">
      <alignment horizontal="right" wrapText="1" indent="1"/>
    </xf>
    <xf numFmtId="4" fontId="36" fillId="34" borderId="11" xfId="0" applyNumberFormat="1" applyFont="1" applyFill="1" applyBorder="1" applyAlignment="1">
      <alignment wrapText="1"/>
    </xf>
    <xf numFmtId="4" fontId="40" fillId="38" borderId="11" xfId="0" applyNumberFormat="1" applyFont="1" applyFill="1" applyBorder="1" applyAlignment="1">
      <alignment horizontal="right" wrapText="1" indent="1"/>
    </xf>
    <xf numFmtId="4" fontId="36" fillId="38" borderId="11" xfId="0" applyNumberFormat="1" applyFont="1" applyFill="1" applyBorder="1" applyAlignment="1">
      <alignment horizontal="right" wrapText="1" indent="1"/>
    </xf>
    <xf numFmtId="4" fontId="38" fillId="38" borderId="11" xfId="0" applyNumberFormat="1" applyFont="1" applyFill="1" applyBorder="1" applyAlignment="1">
      <alignment horizontal="right" wrapText="1" indent="1"/>
    </xf>
    <xf numFmtId="4" fontId="36" fillId="38" borderId="11" xfId="0" applyNumberFormat="1" applyFont="1" applyFill="1" applyBorder="1" applyAlignment="1">
      <alignment wrapText="1"/>
    </xf>
    <xf numFmtId="4" fontId="38" fillId="38" borderId="11" xfId="0" applyNumberFormat="1" applyFont="1" applyFill="1" applyBorder="1" applyAlignment="1">
      <alignment horizontal="right" wrapText="1"/>
    </xf>
    <xf numFmtId="4" fontId="32" fillId="38" borderId="11" xfId="0" applyNumberFormat="1" applyFont="1" applyFill="1" applyBorder="1" applyAlignment="1">
      <alignment horizontal="right" wrapText="1" indent="1"/>
    </xf>
    <xf numFmtId="4" fontId="39" fillId="33" borderId="11" xfId="0" applyNumberFormat="1" applyFont="1" applyFill="1" applyBorder="1" applyAlignment="1">
      <alignment wrapText="1"/>
    </xf>
    <xf numFmtId="4" fontId="41" fillId="38" borderId="11" xfId="0" applyNumberFormat="1" applyFont="1" applyFill="1" applyBorder="1" applyAlignment="1">
      <alignment wrapText="1"/>
    </xf>
    <xf numFmtId="4" fontId="36" fillId="38" borderId="11" xfId="0" applyNumberFormat="1" applyFont="1" applyFill="1" applyBorder="1" applyAlignment="1">
      <alignment horizontal="right" wrapText="1"/>
    </xf>
    <xf numFmtId="4" fontId="39" fillId="34" borderId="11" xfId="0" applyNumberFormat="1" applyFont="1" applyFill="1" applyBorder="1" applyAlignment="1">
      <alignment wrapText="1"/>
    </xf>
    <xf numFmtId="4" fontId="41" fillId="34" borderId="11" xfId="0" applyNumberFormat="1" applyFont="1" applyFill="1" applyBorder="1" applyAlignment="1">
      <alignment horizontal="right" wrapText="1" indent="1"/>
    </xf>
    <xf numFmtId="0" fontId="51" fillId="0" borderId="19" xfId="0" applyFont="1" applyBorder="1" applyAlignment="1">
      <alignment horizontal="right" vertical="center" wrapText="1" indent="1"/>
    </xf>
    <xf numFmtId="0" fontId="35" fillId="0" borderId="0" xfId="0" applyFont="1" applyAlignment="1">
      <alignment horizontal="right" wrapText="1"/>
    </xf>
    <xf numFmtId="4" fontId="41" fillId="34" borderId="11" xfId="0" applyNumberFormat="1" applyFont="1" applyFill="1" applyBorder="1" applyAlignment="1">
      <alignment wrapText="1"/>
    </xf>
    <xf numFmtId="4" fontId="41" fillId="36" borderId="11" xfId="0" applyNumberFormat="1" applyFont="1" applyFill="1" applyBorder="1" applyAlignment="1">
      <alignment wrapText="1"/>
    </xf>
    <xf numFmtId="0" fontId="35" fillId="36" borderId="0" xfId="0" applyFont="1" applyFill="1"/>
    <xf numFmtId="4" fontId="40" fillId="36" borderId="11" xfId="0" applyNumberFormat="1" applyFont="1" applyFill="1" applyBorder="1" applyAlignment="1">
      <alignment horizontal="right" wrapText="1" indent="1"/>
    </xf>
    <xf numFmtId="0" fontId="34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52" fillId="0" borderId="20" xfId="0" applyFont="1" applyBorder="1" applyAlignment="1">
      <alignment horizontal="right" vertical="center" wrapText="1" indent="1"/>
    </xf>
    <xf numFmtId="0" fontId="54" fillId="0" borderId="0" xfId="0" applyFont="1" applyAlignment="1">
      <alignment horizontal="left" indent="1"/>
    </xf>
    <xf numFmtId="4" fontId="43" fillId="33" borderId="17" xfId="0" applyNumberFormat="1" applyFont="1" applyFill="1" applyBorder="1" applyAlignment="1">
      <alignment horizontal="right" wrapText="1" indent="1"/>
    </xf>
    <xf numFmtId="4" fontId="38" fillId="33" borderId="11" xfId="0" applyNumberFormat="1" applyFont="1" applyFill="1" applyBorder="1" applyAlignment="1">
      <alignment wrapText="1"/>
    </xf>
    <xf numFmtId="4" fontId="39" fillId="33" borderId="21" xfId="0" applyNumberFormat="1" applyFont="1" applyFill="1" applyBorder="1" applyAlignment="1">
      <alignment wrapText="1"/>
    </xf>
    <xf numFmtId="4" fontId="38" fillId="33" borderId="15" xfId="0" applyNumberFormat="1" applyFont="1" applyFill="1" applyBorder="1" applyAlignment="1">
      <alignment wrapText="1"/>
    </xf>
    <xf numFmtId="4" fontId="38" fillId="33" borderId="16" xfId="0" applyNumberFormat="1" applyFont="1" applyFill="1" applyBorder="1" applyAlignment="1">
      <alignment wrapText="1"/>
    </xf>
    <xf numFmtId="0" fontId="56" fillId="0" borderId="0" xfId="0" applyFont="1" applyAlignment="1">
      <alignment horizontal="left" indent="1"/>
    </xf>
    <xf numFmtId="0" fontId="29" fillId="0" borderId="22" xfId="0" applyFont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left" wrapText="1"/>
    </xf>
    <xf numFmtId="0" fontId="30" fillId="33" borderId="24" xfId="0" applyFont="1" applyFill="1" applyBorder="1" applyAlignment="1">
      <alignment horizontal="left" wrapText="1"/>
    </xf>
    <xf numFmtId="0" fontId="43" fillId="33" borderId="24" xfId="0" applyFont="1" applyFill="1" applyBorder="1" applyAlignment="1">
      <alignment horizontal="left" wrapText="1"/>
    </xf>
    <xf numFmtId="0" fontId="30" fillId="33" borderId="25" xfId="0" applyFont="1" applyFill="1" applyBorder="1" applyAlignment="1">
      <alignment horizontal="left" wrapText="1"/>
    </xf>
    <xf numFmtId="0" fontId="30" fillId="33" borderId="26" xfId="0" applyFont="1" applyFill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9" fillId="0" borderId="28" xfId="0" applyFont="1" applyBorder="1" applyAlignment="1">
      <alignment horizontal="center" vertical="center" wrapText="1"/>
    </xf>
    <xf numFmtId="0" fontId="54" fillId="0" borderId="27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18" fillId="0" borderId="28" xfId="0" applyFont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left" wrapText="1"/>
    </xf>
    <xf numFmtId="0" fontId="21" fillId="33" borderId="24" xfId="0" applyFont="1" applyFill="1" applyBorder="1" applyAlignment="1">
      <alignment horizontal="center" wrapText="1"/>
    </xf>
    <xf numFmtId="0" fontId="23" fillId="33" borderId="24" xfId="0" applyFont="1" applyFill="1" applyBorder="1" applyAlignment="1">
      <alignment horizontal="left" wrapText="1"/>
    </xf>
    <xf numFmtId="0" fontId="21" fillId="34" borderId="24" xfId="0" applyFont="1" applyFill="1" applyBorder="1" applyAlignment="1">
      <alignment horizontal="left" wrapText="1"/>
    </xf>
    <xf numFmtId="0" fontId="21" fillId="36" borderId="24" xfId="0" applyFont="1" applyFill="1" applyBorder="1" applyAlignment="1">
      <alignment horizontal="left" wrapText="1"/>
    </xf>
    <xf numFmtId="0" fontId="37" fillId="0" borderId="22" xfId="0" applyFont="1" applyBorder="1" applyAlignment="1">
      <alignment horizontal="center" vertical="center" wrapText="1"/>
    </xf>
    <xf numFmtId="0" fontId="38" fillId="34" borderId="23" xfId="0" applyFont="1" applyFill="1" applyBorder="1" applyAlignment="1">
      <alignment horizontal="left" wrapText="1"/>
    </xf>
    <xf numFmtId="0" fontId="38" fillId="37" borderId="24" xfId="0" applyFont="1" applyFill="1" applyBorder="1" applyAlignment="1">
      <alignment horizontal="left" wrapText="1"/>
    </xf>
    <xf numFmtId="0" fontId="38" fillId="33" borderId="24" xfId="0" applyFont="1" applyFill="1" applyBorder="1" applyAlignment="1">
      <alignment horizontal="left" wrapText="1"/>
    </xf>
    <xf numFmtId="0" fontId="38" fillId="34" borderId="24" xfId="0" applyFont="1" applyFill="1" applyBorder="1" applyAlignment="1">
      <alignment horizontal="left" wrapText="1"/>
    </xf>
    <xf numFmtId="0" fontId="39" fillId="33" borderId="24" xfId="0" applyFont="1" applyFill="1" applyBorder="1" applyAlignment="1">
      <alignment horizontal="left" wrapText="1"/>
    </xf>
    <xf numFmtId="0" fontId="38" fillId="38" borderId="24" xfId="0" applyFont="1" applyFill="1" applyBorder="1" applyAlignment="1">
      <alignment horizontal="left" wrapText="1"/>
    </xf>
    <xf numFmtId="0" fontId="53" fillId="33" borderId="24" xfId="0" applyFont="1" applyFill="1" applyBorder="1" applyAlignment="1">
      <alignment horizontal="left" wrapText="1"/>
    </xf>
    <xf numFmtId="0" fontId="37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left" wrapText="1"/>
    </xf>
    <xf numFmtId="0" fontId="35" fillId="0" borderId="0" xfId="0" applyFont="1" applyBorder="1" applyAlignment="1">
      <alignment horizontal="left" wrapText="1"/>
    </xf>
    <xf numFmtId="0" fontId="42" fillId="0" borderId="27" xfId="0" applyFont="1" applyBorder="1" applyAlignment="1">
      <alignment horizontal="left" wrapText="1"/>
    </xf>
    <xf numFmtId="0" fontId="38" fillId="0" borderId="30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0" fontId="38" fillId="34" borderId="24" xfId="0" applyFont="1" applyFill="1" applyBorder="1" applyAlignment="1">
      <alignment horizontal="right" wrapText="1"/>
    </xf>
    <xf numFmtId="0" fontId="36" fillId="34" borderId="24" xfId="0" applyFont="1" applyFill="1" applyBorder="1" applyAlignment="1">
      <alignment horizontal="right" wrapText="1"/>
    </xf>
    <xf numFmtId="2" fontId="36" fillId="34" borderId="24" xfId="0" applyNumberFormat="1" applyFont="1" applyFill="1" applyBorder="1" applyAlignment="1">
      <alignment horizontal="right" wrapText="1"/>
    </xf>
    <xf numFmtId="2" fontId="36" fillId="33" borderId="11" xfId="0" applyNumberFormat="1" applyFont="1" applyFill="1" applyBorder="1" applyAlignment="1">
      <alignment wrapText="1"/>
    </xf>
    <xf numFmtId="164" fontId="19" fillId="33" borderId="11" xfId="0" applyNumberFormat="1" applyFont="1" applyFill="1" applyBorder="1" applyAlignment="1">
      <alignment horizontal="right" wrapText="1"/>
    </xf>
    <xf numFmtId="164" fontId="37" fillId="33" borderId="11" xfId="0" applyNumberFormat="1" applyFont="1" applyFill="1" applyBorder="1" applyAlignment="1">
      <alignment wrapText="1"/>
    </xf>
    <xf numFmtId="164" fontId="19" fillId="34" borderId="11" xfId="0" applyNumberFormat="1" applyFont="1" applyFill="1" applyBorder="1" applyAlignment="1">
      <alignment horizontal="right" wrapText="1"/>
    </xf>
    <xf numFmtId="0" fontId="42" fillId="34" borderId="19" xfId="0" applyFont="1" applyFill="1" applyBorder="1" applyAlignment="1">
      <alignment horizontal="left" wrapText="1"/>
    </xf>
    <xf numFmtId="4" fontId="38" fillId="34" borderId="11" xfId="0" applyNumberFormat="1" applyFont="1" applyFill="1" applyBorder="1" applyAlignment="1">
      <alignment wrapText="1"/>
    </xf>
    <xf numFmtId="164" fontId="37" fillId="34" borderId="11" xfId="0" applyNumberFormat="1" applyFont="1" applyFill="1" applyBorder="1" applyAlignment="1">
      <alignment wrapText="1"/>
    </xf>
    <xf numFmtId="4" fontId="38" fillId="38" borderId="24" xfId="0" applyNumberFormat="1" applyFont="1" applyFill="1" applyBorder="1" applyAlignment="1">
      <alignment horizontal="right" wrapText="1"/>
    </xf>
    <xf numFmtId="0" fontId="39" fillId="36" borderId="24" xfId="0" applyFont="1" applyFill="1" applyBorder="1" applyAlignment="1">
      <alignment horizontal="left" wrapText="1"/>
    </xf>
    <xf numFmtId="4" fontId="39" fillId="36" borderId="11" xfId="0" applyNumberFormat="1" applyFont="1" applyFill="1" applyBorder="1" applyAlignment="1">
      <alignment wrapText="1"/>
    </xf>
    <xf numFmtId="2" fontId="38" fillId="33" borderId="11" xfId="0" applyNumberFormat="1" applyFont="1" applyFill="1" applyBorder="1" applyAlignment="1">
      <alignment wrapText="1"/>
    </xf>
    <xf numFmtId="0" fontId="55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56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8" fillId="0" borderId="32" xfId="0" applyFont="1" applyBorder="1" applyAlignment="1">
      <alignment horizontal="right" vertical="center" wrapText="1"/>
    </xf>
    <xf numFmtId="0" fontId="48" fillId="0" borderId="32" xfId="0" applyFont="1" applyBorder="1" applyAlignment="1">
      <alignment horizontal="right" vertical="center" wrapText="1"/>
    </xf>
    <xf numFmtId="0" fontId="44" fillId="0" borderId="29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center" vertical="center" shrinkToFit="1"/>
    </xf>
    <xf numFmtId="0" fontId="45" fillId="0" borderId="14" xfId="0" applyFont="1" applyBorder="1" applyAlignment="1">
      <alignment horizontal="center" vertical="center" shrinkToFi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activeCell="E42" sqref="E42"/>
    </sheetView>
  </sheetViews>
  <sheetFormatPr defaultColWidth="9.140625" defaultRowHeight="10.5" x14ac:dyDescent="0.15"/>
  <cols>
    <col min="1" max="1" width="30.28515625" style="9" customWidth="1"/>
    <col min="2" max="4" width="12.7109375" style="9" customWidth="1"/>
    <col min="5" max="5" width="12.5703125" style="9" customWidth="1"/>
    <col min="6" max="6" width="8.28515625" style="9" hidden="1" customWidth="1"/>
    <col min="7" max="7" width="8.5703125" style="9" hidden="1" customWidth="1"/>
    <col min="8" max="16384" width="9.140625" style="9"/>
  </cols>
  <sheetData>
    <row r="1" spans="1:7" x14ac:dyDescent="0.15">
      <c r="A1" s="144" t="s">
        <v>159</v>
      </c>
      <c r="B1" s="145"/>
      <c r="C1" s="145"/>
      <c r="D1" s="145"/>
      <c r="E1" s="145"/>
      <c r="F1" s="145"/>
      <c r="G1" s="145"/>
    </row>
    <row r="2" spans="1:7" ht="23.25" customHeight="1" x14ac:dyDescent="0.15">
      <c r="A2" s="145"/>
      <c r="B2" s="145"/>
      <c r="C2" s="145"/>
      <c r="D2" s="145"/>
      <c r="E2" s="145"/>
      <c r="F2" s="145"/>
      <c r="G2" s="145"/>
    </row>
    <row r="4" spans="1:7" ht="12.75" x14ac:dyDescent="0.2">
      <c r="A4" s="146" t="s">
        <v>178</v>
      </c>
      <c r="B4" s="146"/>
      <c r="C4" s="146"/>
      <c r="D4" s="146"/>
      <c r="E4" s="146"/>
      <c r="F4" s="146"/>
      <c r="G4" s="146"/>
    </row>
    <row r="5" spans="1:7" ht="12.75" x14ac:dyDescent="0.2">
      <c r="B5" s="97"/>
      <c r="C5" s="97"/>
      <c r="D5" s="97"/>
    </row>
    <row r="7" spans="1:7" x14ac:dyDescent="0.15">
      <c r="A7" s="9" t="s">
        <v>45</v>
      </c>
    </row>
    <row r="10" spans="1:7" ht="16.5" customHeight="1" x14ac:dyDescent="0.15">
      <c r="A10" s="143" t="s">
        <v>179</v>
      </c>
      <c r="B10" s="143"/>
      <c r="C10" s="143"/>
      <c r="D10" s="143"/>
      <c r="E10" s="143"/>
      <c r="F10" s="143"/>
      <c r="G10" s="143"/>
    </row>
    <row r="11" spans="1:7" ht="16.5" customHeight="1" x14ac:dyDescent="0.15">
      <c r="A11" s="10"/>
      <c r="B11" s="10"/>
      <c r="C11" s="10"/>
      <c r="D11" s="10"/>
      <c r="E11" s="10"/>
      <c r="F11" s="10"/>
      <c r="G11" s="10"/>
    </row>
    <row r="12" spans="1:7" x14ac:dyDescent="0.15">
      <c r="A12" s="91" t="s">
        <v>3</v>
      </c>
    </row>
    <row r="13" spans="1:7" s="11" customFormat="1" ht="11.25" thickBot="1" x14ac:dyDescent="0.2">
      <c r="A13" s="9"/>
      <c r="B13" s="9"/>
      <c r="C13" s="9"/>
      <c r="D13" s="9"/>
      <c r="E13" s="9"/>
      <c r="F13" s="9"/>
      <c r="G13" s="9"/>
    </row>
    <row r="14" spans="1:7" ht="32.25" thickBot="1" x14ac:dyDescent="0.2">
      <c r="A14" s="98" t="s">
        <v>111</v>
      </c>
      <c r="B14" s="12" t="s">
        <v>180</v>
      </c>
      <c r="C14" s="43" t="s">
        <v>181</v>
      </c>
      <c r="D14" s="43" t="s">
        <v>182</v>
      </c>
      <c r="E14" s="43" t="s">
        <v>183</v>
      </c>
      <c r="F14" s="43" t="s">
        <v>1</v>
      </c>
      <c r="G14" s="43" t="s">
        <v>2</v>
      </c>
    </row>
    <row r="15" spans="1:7" x14ac:dyDescent="0.15">
      <c r="A15" s="44">
        <v>1</v>
      </c>
      <c r="B15" s="42">
        <v>2</v>
      </c>
      <c r="C15" s="44">
        <v>3</v>
      </c>
      <c r="D15" s="44">
        <v>4</v>
      </c>
      <c r="E15" s="44">
        <v>5</v>
      </c>
      <c r="F15" s="44">
        <v>6</v>
      </c>
      <c r="G15" s="44">
        <v>7</v>
      </c>
    </row>
    <row r="16" spans="1:7" ht="12" x14ac:dyDescent="0.2">
      <c r="A16" s="99" t="s">
        <v>4</v>
      </c>
      <c r="B16" s="94">
        <v>691131.57</v>
      </c>
      <c r="C16" s="94">
        <v>752294.04</v>
      </c>
      <c r="D16" s="94">
        <v>760375.89</v>
      </c>
      <c r="E16" s="94">
        <v>710559.36</v>
      </c>
      <c r="F16" s="45">
        <f>E16/B16*100</f>
        <v>102.81101180199308</v>
      </c>
      <c r="G16" s="46">
        <f>E16/D16*100</f>
        <v>93.44843377398513</v>
      </c>
    </row>
    <row r="17" spans="1:7" ht="12" x14ac:dyDescent="0.2">
      <c r="A17" s="100" t="s">
        <v>17</v>
      </c>
      <c r="B17" s="77">
        <v>1745</v>
      </c>
      <c r="C17" s="77"/>
      <c r="D17" s="77"/>
      <c r="E17" s="94">
        <v>2025</v>
      </c>
      <c r="F17" s="14"/>
      <c r="G17" s="15" t="e">
        <f t="shared" ref="G17" si="0">E17/D17*100</f>
        <v>#DIV/0!</v>
      </c>
    </row>
    <row r="18" spans="1:7" ht="12" x14ac:dyDescent="0.2">
      <c r="A18" s="100" t="s">
        <v>123</v>
      </c>
      <c r="B18" s="77">
        <v>7493.25</v>
      </c>
      <c r="C18" s="77"/>
      <c r="D18" s="77">
        <v>10029.870000000001</v>
      </c>
      <c r="E18" s="77">
        <v>10029.870000000001</v>
      </c>
      <c r="F18" s="14">
        <f t="shared" ref="F18:F21" si="1">E19/B19*100</f>
        <v>103.17609488084454</v>
      </c>
      <c r="G18" s="15">
        <f>E19/D19*100</f>
        <v>93.796576754566317</v>
      </c>
    </row>
    <row r="19" spans="1:7" ht="12" x14ac:dyDescent="0.2">
      <c r="A19" s="101" t="s">
        <v>38</v>
      </c>
      <c r="B19" s="93">
        <f>SUM(B16:B18)</f>
        <v>700369.82</v>
      </c>
      <c r="C19" s="93">
        <f t="shared" ref="C19:E19" si="2">SUM(C16:C18)</f>
        <v>752294.04</v>
      </c>
      <c r="D19" s="93">
        <f t="shared" si="2"/>
        <v>770405.76</v>
      </c>
      <c r="E19" s="93">
        <f t="shared" si="2"/>
        <v>722614.23</v>
      </c>
      <c r="F19" s="14">
        <f t="shared" si="1"/>
        <v>111.62528738300716</v>
      </c>
      <c r="G19" s="15">
        <f>E20/D20*100</f>
        <v>100.78945382494666</v>
      </c>
    </row>
    <row r="20" spans="1:7" ht="15" customHeight="1" x14ac:dyDescent="0.2">
      <c r="A20" s="100" t="s">
        <v>18</v>
      </c>
      <c r="B20" s="77">
        <v>684865.65</v>
      </c>
      <c r="C20" s="77">
        <v>743794.04</v>
      </c>
      <c r="D20" s="77">
        <v>758495.28</v>
      </c>
      <c r="E20" s="77">
        <v>764483.25</v>
      </c>
      <c r="F20" s="14">
        <f t="shared" si="1"/>
        <v>60.015161755840928</v>
      </c>
      <c r="G20" s="15">
        <f>E21/D21*100</f>
        <v>27.584194759573084</v>
      </c>
    </row>
    <row r="21" spans="1:7" ht="23.25" thickBot="1" x14ac:dyDescent="0.25">
      <c r="A21" s="100" t="s">
        <v>28</v>
      </c>
      <c r="B21" s="77">
        <v>5474.3</v>
      </c>
      <c r="C21" s="77">
        <v>8500</v>
      </c>
      <c r="D21" s="77">
        <v>11910.48</v>
      </c>
      <c r="E21" s="77">
        <v>3285.41</v>
      </c>
      <c r="F21" s="14">
        <f t="shared" si="1"/>
        <v>111.21602624909654</v>
      </c>
      <c r="G21" s="15">
        <f>E22/D22*100</f>
        <v>99.657699859357223</v>
      </c>
    </row>
    <row r="22" spans="1:7" ht="12.75" thickBot="1" x14ac:dyDescent="0.25">
      <c r="A22" s="102" t="s">
        <v>39</v>
      </c>
      <c r="B22" s="95">
        <f>SUM(B20:B21)</f>
        <v>690339.95000000007</v>
      </c>
      <c r="C22" s="95">
        <f t="shared" ref="C22:E22" si="3">SUM(C20:C21)</f>
        <v>752294.04</v>
      </c>
      <c r="D22" s="95">
        <f t="shared" si="3"/>
        <v>770405.76</v>
      </c>
      <c r="E22" s="95">
        <f t="shared" si="3"/>
        <v>767768.66</v>
      </c>
      <c r="F22" s="17"/>
      <c r="G22" s="17"/>
    </row>
    <row r="23" spans="1:7" ht="12.75" thickBot="1" x14ac:dyDescent="0.25">
      <c r="A23" s="103" t="s">
        <v>37</v>
      </c>
      <c r="B23" s="96">
        <f>SUM(B19-B22)</f>
        <v>10029.869999999879</v>
      </c>
      <c r="C23" s="96">
        <f t="shared" ref="C23:D23" si="4">SUM(C19-C22)</f>
        <v>0</v>
      </c>
      <c r="D23" s="96">
        <f t="shared" si="4"/>
        <v>0</v>
      </c>
      <c r="E23" s="96">
        <f>SUM(E19-E22)</f>
        <v>-45154.430000000051</v>
      </c>
    </row>
    <row r="24" spans="1:7" x14ac:dyDescent="0.15">
      <c r="A24" s="104"/>
    </row>
    <row r="25" spans="1:7" x14ac:dyDescent="0.15">
      <c r="A25" s="104"/>
    </row>
    <row r="26" spans="1:7" ht="11.25" thickBot="1" x14ac:dyDescent="0.2">
      <c r="A26" s="106" t="s">
        <v>40</v>
      </c>
    </row>
    <row r="27" spans="1:7" ht="0.75" customHeight="1" thickBot="1" x14ac:dyDescent="0.2">
      <c r="A27" s="104"/>
      <c r="F27" s="12" t="s">
        <v>1</v>
      </c>
      <c r="G27" s="12" t="s">
        <v>2</v>
      </c>
    </row>
    <row r="28" spans="1:7" ht="32.25" thickBot="1" x14ac:dyDescent="0.25">
      <c r="A28" s="105" t="s">
        <v>0</v>
      </c>
      <c r="B28" s="12" t="s">
        <v>180</v>
      </c>
      <c r="C28" s="43" t="s">
        <v>181</v>
      </c>
      <c r="D28" s="43" t="s">
        <v>182</v>
      </c>
      <c r="E28" s="43" t="s">
        <v>183</v>
      </c>
      <c r="F28" s="14"/>
      <c r="G28" s="15"/>
    </row>
    <row r="29" spans="1:7" ht="23.25" thickBot="1" x14ac:dyDescent="0.25">
      <c r="A29" s="100" t="s">
        <v>41</v>
      </c>
      <c r="B29" s="14"/>
      <c r="C29" s="13"/>
      <c r="D29" s="14"/>
      <c r="E29" s="14"/>
      <c r="F29" s="14"/>
      <c r="G29" s="15"/>
    </row>
    <row r="30" spans="1:7" ht="23.25" thickBot="1" x14ac:dyDescent="0.25">
      <c r="A30" s="100" t="s">
        <v>42</v>
      </c>
      <c r="B30" s="13"/>
      <c r="C30" s="13"/>
      <c r="D30" s="16"/>
      <c r="E30" s="16"/>
      <c r="F30" s="17"/>
      <c r="G30" s="17"/>
    </row>
    <row r="31" spans="1:7" ht="12" thickBot="1" x14ac:dyDescent="0.25">
      <c r="A31" s="103" t="s">
        <v>43</v>
      </c>
      <c r="B31" s="17"/>
      <c r="C31" s="18"/>
      <c r="D31" s="17"/>
      <c r="E31" s="17"/>
    </row>
    <row r="32" spans="1:7" x14ac:dyDescent="0.15">
      <c r="A32" s="104"/>
    </row>
    <row r="33" spans="1:7" ht="4.5" customHeight="1" x14ac:dyDescent="0.15">
      <c r="A33" s="104"/>
    </row>
    <row r="34" spans="1:7" ht="14.25" customHeight="1" thickBot="1" x14ac:dyDescent="0.2">
      <c r="A34" s="106"/>
    </row>
    <row r="35" spans="1:7" ht="9" customHeight="1" thickBot="1" x14ac:dyDescent="0.2">
      <c r="A35" s="104"/>
      <c r="F35" s="12" t="s">
        <v>1</v>
      </c>
      <c r="G35" s="12" t="s">
        <v>2</v>
      </c>
    </row>
    <row r="36" spans="1:7" ht="33" customHeight="1" thickBot="1" x14ac:dyDescent="0.25">
      <c r="A36" s="105" t="s">
        <v>0</v>
      </c>
      <c r="B36" s="12" t="s">
        <v>180</v>
      </c>
      <c r="C36" s="43" t="s">
        <v>181</v>
      </c>
      <c r="D36" s="43" t="s">
        <v>182</v>
      </c>
      <c r="E36" s="43" t="s">
        <v>183</v>
      </c>
      <c r="F36" s="14">
        <f>E37/B37*100</f>
        <v>0</v>
      </c>
      <c r="G36" s="15">
        <f>E37/D37*100</f>
        <v>0</v>
      </c>
    </row>
    <row r="37" spans="1:7" ht="27" customHeight="1" thickBot="1" x14ac:dyDescent="0.25">
      <c r="A37" s="100" t="s">
        <v>44</v>
      </c>
      <c r="B37" s="49">
        <v>7493.25</v>
      </c>
      <c r="C37" s="49">
        <v>0</v>
      </c>
      <c r="D37" s="49">
        <v>10029.870000000001</v>
      </c>
      <c r="E37" s="49">
        <v>0</v>
      </c>
    </row>
    <row r="38" spans="1:7" ht="15" hidden="1" customHeight="1" thickBot="1" x14ac:dyDescent="0.25">
      <c r="A38" s="104"/>
      <c r="B38" s="91"/>
      <c r="C38" s="49">
        <v>17067.900000000001</v>
      </c>
      <c r="D38" s="91"/>
      <c r="E38" s="91"/>
    </row>
    <row r="39" spans="1:7" ht="10.5" hidden="1" customHeight="1" thickBot="1" x14ac:dyDescent="0.25">
      <c r="A39" s="104"/>
      <c r="B39" s="91"/>
      <c r="C39" s="49">
        <v>17067.900000000001</v>
      </c>
      <c r="D39" s="91"/>
      <c r="E39" s="91"/>
    </row>
    <row r="40" spans="1:7" ht="15" hidden="1" customHeight="1" thickBot="1" x14ac:dyDescent="0.25">
      <c r="A40" s="104"/>
      <c r="B40" s="91"/>
      <c r="C40" s="49">
        <v>17067.900000000001</v>
      </c>
      <c r="D40" s="91"/>
      <c r="E40" s="91"/>
      <c r="F40" s="19">
        <f>E41/B41*100</f>
        <v>103.11419789089986</v>
      </c>
      <c r="G40" s="17" t="e">
        <f>E41/D41*100</f>
        <v>#DIV/0!</v>
      </c>
    </row>
    <row r="41" spans="1:7" ht="22.5" thickBot="1" x14ac:dyDescent="0.25">
      <c r="A41" s="107" t="s">
        <v>160</v>
      </c>
      <c r="B41" s="92">
        <v>10029.870000000001</v>
      </c>
      <c r="C41" s="49">
        <v>0</v>
      </c>
      <c r="D41" s="92">
        <v>0</v>
      </c>
      <c r="E41" s="92">
        <v>10342.219999999999</v>
      </c>
    </row>
    <row r="42" spans="1:7" ht="26.25" customHeight="1" x14ac:dyDescent="0.15">
      <c r="A42" s="11"/>
    </row>
    <row r="43" spans="1:7" ht="62.25" hidden="1" customHeight="1" x14ac:dyDescent="0.15">
      <c r="A43" s="11"/>
      <c r="F43" s="88"/>
      <c r="G43" s="88"/>
    </row>
    <row r="44" spans="1:7" ht="88.5" customHeight="1" x14ac:dyDescent="0.15">
      <c r="A44" s="88"/>
      <c r="B44" s="88"/>
      <c r="C44" s="88"/>
      <c r="D44" s="88"/>
      <c r="E44" s="88"/>
      <c r="F44" s="89"/>
      <c r="G44" s="89"/>
    </row>
    <row r="45" spans="1:7" ht="10.5" customHeight="1" x14ac:dyDescent="0.15">
      <c r="A45" s="89"/>
      <c r="B45" s="89"/>
      <c r="C45" s="89"/>
      <c r="D45" s="89"/>
      <c r="E45" s="89"/>
      <c r="F45" s="89"/>
      <c r="G45" s="89"/>
    </row>
    <row r="46" spans="1:7" ht="15.75" x14ac:dyDescent="0.15">
      <c r="A46" s="89"/>
      <c r="B46" s="89"/>
      <c r="C46" s="89"/>
      <c r="D46" s="89"/>
      <c r="E46" s="89"/>
    </row>
  </sheetData>
  <mergeCells count="3">
    <mergeCell ref="A10:G10"/>
    <mergeCell ref="A1:G2"/>
    <mergeCell ref="A4:G4"/>
  </mergeCells>
  <pageMargins left="0.2" right="0.2" top="0.46" bottom="0.31" header="0.21" footer="0.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showGridLines="0" workbookViewId="0">
      <selection activeCell="J45" sqref="J45"/>
    </sheetView>
  </sheetViews>
  <sheetFormatPr defaultColWidth="8.85546875" defaultRowHeight="12" x14ac:dyDescent="0.2"/>
  <cols>
    <col min="1" max="1" width="23.140625" style="1" customWidth="1"/>
    <col min="2" max="2" width="12.7109375" style="6" bestFit="1" customWidth="1"/>
    <col min="3" max="4" width="12.7109375" style="6" customWidth="1"/>
    <col min="5" max="5" width="12.7109375" style="6" bestFit="1" customWidth="1"/>
    <col min="6" max="6" width="9.140625" style="6" customWidth="1"/>
    <col min="7" max="7" width="7.85546875" style="6" customWidth="1"/>
    <col min="8" max="16384" width="8.85546875" style="4"/>
  </cols>
  <sheetData>
    <row r="1" spans="1:7" s="1" customFormat="1" ht="56.25" customHeight="1" thickBot="1" x14ac:dyDescent="0.25">
      <c r="A1" s="108" t="s">
        <v>112</v>
      </c>
      <c r="B1" s="147" t="s">
        <v>184</v>
      </c>
      <c r="C1" s="148"/>
      <c r="D1" s="148"/>
      <c r="E1" s="148"/>
      <c r="F1" s="148"/>
      <c r="G1" s="149"/>
    </row>
    <row r="2" spans="1:7" ht="36" x14ac:dyDescent="0.2">
      <c r="A2" s="109" t="s">
        <v>113</v>
      </c>
      <c r="B2" s="2" t="s">
        <v>185</v>
      </c>
      <c r="C2" s="2" t="s">
        <v>181</v>
      </c>
      <c r="D2" s="2" t="s">
        <v>186</v>
      </c>
      <c r="E2" s="2" t="s">
        <v>187</v>
      </c>
      <c r="F2" s="3" t="s">
        <v>188</v>
      </c>
      <c r="G2" s="3" t="s">
        <v>177</v>
      </c>
    </row>
    <row r="3" spans="1:7" x14ac:dyDescent="0.2">
      <c r="A3" s="110">
        <v>1</v>
      </c>
      <c r="B3" s="47">
        <v>2</v>
      </c>
      <c r="C3" s="47">
        <v>3</v>
      </c>
      <c r="D3" s="47">
        <v>4</v>
      </c>
      <c r="E3" s="47">
        <v>5</v>
      </c>
      <c r="F3" s="47">
        <v>6</v>
      </c>
      <c r="G3" s="48">
        <v>7</v>
      </c>
    </row>
    <row r="4" spans="1:7" x14ac:dyDescent="0.2">
      <c r="A4" s="109" t="s">
        <v>3</v>
      </c>
      <c r="B4" s="2"/>
      <c r="C4" s="2"/>
      <c r="D4" s="2"/>
      <c r="E4" s="2"/>
      <c r="F4" s="2"/>
      <c r="G4" s="5"/>
    </row>
    <row r="5" spans="1:7" x14ac:dyDescent="0.2">
      <c r="A5" s="109" t="s">
        <v>4</v>
      </c>
      <c r="B5" s="2">
        <f>SUM(B6+B18+B21+B27+B31)</f>
        <v>691131.57000000007</v>
      </c>
      <c r="C5" s="2">
        <f>SUM(C6+C18+C21+C27+C31)</f>
        <v>752294.04</v>
      </c>
      <c r="D5" s="2">
        <f>SUM(D6+D18+D21+D27+D31)</f>
        <v>760375.89</v>
      </c>
      <c r="E5" s="2">
        <f>SUM(E6+E18+E21+E27+E31)</f>
        <v>710559.36</v>
      </c>
      <c r="F5" s="133">
        <f>SUM(E5/B5)*100</f>
        <v>102.81101180199306</v>
      </c>
      <c r="G5" s="133">
        <f>SUM(E5/D5)*100</f>
        <v>93.44843377398513</v>
      </c>
    </row>
    <row r="6" spans="1:7" ht="19.5" x14ac:dyDescent="0.2">
      <c r="A6" s="111" t="s">
        <v>5</v>
      </c>
      <c r="B6" s="2">
        <f>SUM(B7+B8+B10+B13+B15)</f>
        <v>578760.83000000007</v>
      </c>
      <c r="C6" s="2">
        <f>SUM(C7+C8+C10+C13+C15)</f>
        <v>631314.89</v>
      </c>
      <c r="D6" s="2">
        <f>SUM(D7+D8+D10+D13+D15)</f>
        <v>645627</v>
      </c>
      <c r="E6" s="2">
        <f t="shared" ref="E6" si="0">SUM(E7+E8+E10+E13+E15)</f>
        <v>602434.97</v>
      </c>
      <c r="F6" s="133">
        <f t="shared" ref="F6:F56" si="1">SUM(E6/B6)*100</f>
        <v>104.09048760262507</v>
      </c>
      <c r="G6" s="133">
        <f t="shared" ref="G6:G56" si="2">SUM(E6/D6)*100</f>
        <v>93.31006447995513</v>
      </c>
    </row>
    <row r="7" spans="1:7" s="8" customFormat="1" ht="18.75" x14ac:dyDescent="0.2">
      <c r="A7" s="109" t="s">
        <v>141</v>
      </c>
      <c r="B7" s="5">
        <v>0</v>
      </c>
      <c r="C7" s="2"/>
      <c r="D7" s="2">
        <v>0</v>
      </c>
      <c r="E7" s="2">
        <v>0</v>
      </c>
      <c r="F7" s="133"/>
      <c r="G7" s="133"/>
    </row>
    <row r="8" spans="1:7" s="8" customFormat="1" ht="24" customHeight="1" x14ac:dyDescent="0.2">
      <c r="A8" s="109" t="s">
        <v>6</v>
      </c>
      <c r="B8" s="5">
        <v>0</v>
      </c>
      <c r="C8" s="2"/>
      <c r="D8" s="2"/>
      <c r="E8" s="2"/>
      <c r="F8" s="133"/>
      <c r="G8" s="133"/>
    </row>
    <row r="9" spans="1:7" ht="22.5" customHeight="1" x14ac:dyDescent="0.2">
      <c r="A9" s="111" t="s">
        <v>7</v>
      </c>
      <c r="B9" s="5">
        <v>0</v>
      </c>
      <c r="C9" s="5"/>
      <c r="D9" s="5"/>
      <c r="E9" s="5"/>
      <c r="F9" s="133"/>
      <c r="G9" s="133"/>
    </row>
    <row r="10" spans="1:7" ht="30.75" customHeight="1" x14ac:dyDescent="0.2">
      <c r="A10" s="109" t="s">
        <v>8</v>
      </c>
      <c r="B10" s="2">
        <f>SUM(B11:B12)</f>
        <v>578760.83000000007</v>
      </c>
      <c r="C10" s="2">
        <f t="shared" ref="C10:E10" si="3">SUM(C11:C12)</f>
        <v>631314.89</v>
      </c>
      <c r="D10" s="2">
        <f t="shared" si="3"/>
        <v>645627</v>
      </c>
      <c r="E10" s="2">
        <f t="shared" si="3"/>
        <v>602434.97</v>
      </c>
      <c r="F10" s="133">
        <f t="shared" si="1"/>
        <v>104.09048760262507</v>
      </c>
      <c r="G10" s="133">
        <f t="shared" si="2"/>
        <v>93.31006447995513</v>
      </c>
    </row>
    <row r="11" spans="1:7" ht="33.75" customHeight="1" x14ac:dyDescent="0.2">
      <c r="A11" s="111" t="s">
        <v>9</v>
      </c>
      <c r="B11" s="5">
        <v>575031.53</v>
      </c>
      <c r="C11" s="5">
        <v>627814.89</v>
      </c>
      <c r="D11" s="5">
        <v>645127</v>
      </c>
      <c r="E11" s="5">
        <v>601933.96</v>
      </c>
      <c r="F11" s="133">
        <f t="shared" si="1"/>
        <v>104.67842693773677</v>
      </c>
      <c r="G11" s="133">
        <f t="shared" si="2"/>
        <v>93.304722946024583</v>
      </c>
    </row>
    <row r="12" spans="1:7" ht="32.25" customHeight="1" x14ac:dyDescent="0.2">
      <c r="A12" s="111" t="s">
        <v>10</v>
      </c>
      <c r="B12" s="5">
        <v>3729.3</v>
      </c>
      <c r="C12" s="5">
        <v>3500</v>
      </c>
      <c r="D12" s="5">
        <v>500</v>
      </c>
      <c r="E12" s="5">
        <v>501.01</v>
      </c>
      <c r="F12" s="133">
        <f t="shared" si="1"/>
        <v>13.434424690960769</v>
      </c>
      <c r="G12" s="133">
        <f t="shared" si="2"/>
        <v>100.202</v>
      </c>
    </row>
    <row r="13" spans="1:7" ht="21" customHeight="1" x14ac:dyDescent="0.2">
      <c r="A13" s="109" t="s">
        <v>114</v>
      </c>
      <c r="B13" s="2">
        <f>SUM(B14:B14)</f>
        <v>0</v>
      </c>
      <c r="C13" s="2">
        <f t="shared" ref="C13:E13" si="4">SUM(C14:C14)</f>
        <v>0</v>
      </c>
      <c r="D13" s="2">
        <f t="shared" si="4"/>
        <v>0</v>
      </c>
      <c r="E13" s="2">
        <f t="shared" si="4"/>
        <v>0</v>
      </c>
      <c r="F13" s="133"/>
      <c r="G13" s="133"/>
    </row>
    <row r="14" spans="1:7" ht="19.5" x14ac:dyDescent="0.2">
      <c r="A14" s="111" t="s">
        <v>117</v>
      </c>
      <c r="B14" s="5">
        <v>0</v>
      </c>
      <c r="C14" s="5"/>
      <c r="D14" s="5"/>
      <c r="E14" s="5"/>
      <c r="F14" s="133"/>
      <c r="G14" s="133"/>
    </row>
    <row r="15" spans="1:7" ht="19.5" x14ac:dyDescent="0.2">
      <c r="A15" s="111" t="s">
        <v>142</v>
      </c>
      <c r="B15" s="2">
        <f>SUM(B16:B17)</f>
        <v>0</v>
      </c>
      <c r="C15" s="2">
        <f t="shared" ref="C15:E15" si="5">SUM(C16:C17)</f>
        <v>0</v>
      </c>
      <c r="D15" s="2"/>
      <c r="E15" s="2">
        <f t="shared" si="5"/>
        <v>0</v>
      </c>
      <c r="F15" s="133"/>
      <c r="G15" s="133"/>
    </row>
    <row r="16" spans="1:7" ht="29.25" x14ac:dyDescent="0.2">
      <c r="A16" s="111" t="s">
        <v>143</v>
      </c>
      <c r="B16" s="5">
        <v>0</v>
      </c>
      <c r="C16" s="5"/>
      <c r="D16" s="5"/>
      <c r="E16" s="5">
        <v>0</v>
      </c>
      <c r="F16" s="133"/>
      <c r="G16" s="133"/>
    </row>
    <row r="17" spans="1:7" ht="39" x14ac:dyDescent="0.2">
      <c r="A17" s="111" t="s">
        <v>144</v>
      </c>
      <c r="B17" s="5">
        <v>0</v>
      </c>
      <c r="C17" s="5"/>
      <c r="D17" s="5"/>
      <c r="E17" s="5"/>
      <c r="F17" s="133"/>
      <c r="G17" s="133"/>
    </row>
    <row r="18" spans="1:7" ht="36.75" x14ac:dyDescent="0.2">
      <c r="A18" s="109" t="s">
        <v>11</v>
      </c>
      <c r="B18" s="5">
        <v>240.5</v>
      </c>
      <c r="C18" s="2">
        <v>0</v>
      </c>
      <c r="D18" s="2">
        <v>0</v>
      </c>
      <c r="E18" s="2">
        <v>243.6</v>
      </c>
      <c r="F18" s="133">
        <f t="shared" si="1"/>
        <v>101.28898128898129</v>
      </c>
      <c r="G18" s="133" t="e">
        <f t="shared" si="2"/>
        <v>#DIV/0!</v>
      </c>
    </row>
    <row r="19" spans="1:7" s="8" customFormat="1" ht="18.75" x14ac:dyDescent="0.2">
      <c r="A19" s="109" t="s">
        <v>12</v>
      </c>
      <c r="B19" s="5">
        <v>240.5</v>
      </c>
      <c r="C19" s="2">
        <v>0</v>
      </c>
      <c r="D19" s="2">
        <v>0</v>
      </c>
      <c r="E19" s="2">
        <v>243.6</v>
      </c>
      <c r="F19" s="133">
        <f t="shared" si="1"/>
        <v>101.28898128898129</v>
      </c>
      <c r="G19" s="133" t="e">
        <f t="shared" si="2"/>
        <v>#DIV/0!</v>
      </c>
    </row>
    <row r="20" spans="1:7" x14ac:dyDescent="0.2">
      <c r="A20" s="111" t="s">
        <v>13</v>
      </c>
      <c r="B20" s="5">
        <v>240.5</v>
      </c>
      <c r="C20" s="5">
        <v>0</v>
      </c>
      <c r="D20" s="5">
        <v>0</v>
      </c>
      <c r="E20" s="5">
        <v>243.6</v>
      </c>
      <c r="F20" s="133">
        <f t="shared" si="1"/>
        <v>101.28898128898129</v>
      </c>
      <c r="G20" s="133" t="e">
        <f t="shared" si="2"/>
        <v>#DIV/0!</v>
      </c>
    </row>
    <row r="21" spans="1:7" ht="36.75" x14ac:dyDescent="0.2">
      <c r="A21" s="109" t="s">
        <v>14</v>
      </c>
      <c r="B21" s="2">
        <f>SUM(B22+B24)</f>
        <v>6672.14</v>
      </c>
      <c r="C21" s="2">
        <f t="shared" ref="C21:E21" si="6">SUM(C22+C24)</f>
        <v>6500</v>
      </c>
      <c r="D21" s="2">
        <f t="shared" si="6"/>
        <v>7000</v>
      </c>
      <c r="E21" s="2">
        <f t="shared" si="6"/>
        <v>4698.8</v>
      </c>
      <c r="F21" s="133">
        <f t="shared" si="1"/>
        <v>70.424181746785891</v>
      </c>
      <c r="G21" s="133">
        <f t="shared" si="2"/>
        <v>67.125714285714295</v>
      </c>
    </row>
    <row r="22" spans="1:7" ht="27.75" x14ac:dyDescent="0.2">
      <c r="A22" s="109" t="s">
        <v>15</v>
      </c>
      <c r="B22" s="5">
        <v>4997.34</v>
      </c>
      <c r="C22" s="2">
        <v>5500</v>
      </c>
      <c r="D22" s="2">
        <v>5500</v>
      </c>
      <c r="E22" s="2">
        <v>3205.8</v>
      </c>
      <c r="F22" s="133">
        <f t="shared" si="1"/>
        <v>64.150127868025791</v>
      </c>
      <c r="G22" s="133">
        <f t="shared" si="2"/>
        <v>58.287272727272729</v>
      </c>
    </row>
    <row r="23" spans="1:7" x14ac:dyDescent="0.2">
      <c r="A23" s="111" t="s">
        <v>16</v>
      </c>
      <c r="B23" s="5">
        <v>4997.34</v>
      </c>
      <c r="C23" s="5">
        <v>5500</v>
      </c>
      <c r="D23" s="5">
        <v>5500</v>
      </c>
      <c r="E23" s="5">
        <v>3205.8</v>
      </c>
      <c r="F23" s="133">
        <f t="shared" si="1"/>
        <v>64.150127868025791</v>
      </c>
      <c r="G23" s="133">
        <f t="shared" si="2"/>
        <v>58.287272727272729</v>
      </c>
    </row>
    <row r="24" spans="1:7" s="8" customFormat="1" ht="18.75" x14ac:dyDescent="0.2">
      <c r="A24" s="109" t="s">
        <v>115</v>
      </c>
      <c r="B24" s="2">
        <f>B25+B26</f>
        <v>1674.8</v>
      </c>
      <c r="C24" s="2">
        <v>1000</v>
      </c>
      <c r="D24" s="2">
        <v>1500</v>
      </c>
      <c r="E24" s="2">
        <f>SUM(E25:E26)</f>
        <v>1493</v>
      </c>
      <c r="F24" s="133">
        <f t="shared" si="1"/>
        <v>89.144972534033911</v>
      </c>
      <c r="G24" s="133">
        <f t="shared" si="2"/>
        <v>99.533333333333331</v>
      </c>
    </row>
    <row r="25" spans="1:7" x14ac:dyDescent="0.2">
      <c r="A25" s="111" t="s">
        <v>116</v>
      </c>
      <c r="B25" s="5">
        <v>1674.8</v>
      </c>
      <c r="C25" s="5">
        <v>1000</v>
      </c>
      <c r="D25" s="5">
        <v>1500</v>
      </c>
      <c r="E25" s="5">
        <v>1493</v>
      </c>
      <c r="F25" s="133">
        <f t="shared" si="1"/>
        <v>89.144972534033911</v>
      </c>
      <c r="G25" s="133">
        <f t="shared" si="2"/>
        <v>99.533333333333331</v>
      </c>
    </row>
    <row r="26" spans="1:7" x14ac:dyDescent="0.2">
      <c r="A26" s="111" t="s">
        <v>162</v>
      </c>
      <c r="B26" s="5">
        <v>0</v>
      </c>
      <c r="C26" s="5"/>
      <c r="D26" s="5"/>
      <c r="E26" s="5">
        <v>0</v>
      </c>
      <c r="F26" s="133" t="e">
        <f t="shared" si="1"/>
        <v>#DIV/0!</v>
      </c>
      <c r="G26" s="133"/>
    </row>
    <row r="27" spans="1:7" s="8" customFormat="1" ht="27.75" x14ac:dyDescent="0.2">
      <c r="A27" s="109" t="s">
        <v>33</v>
      </c>
      <c r="B27" s="2">
        <v>105458.1</v>
      </c>
      <c r="C27" s="2">
        <v>114479.15</v>
      </c>
      <c r="D27" s="2">
        <v>107748.89</v>
      </c>
      <c r="E27" s="2">
        <v>103181.99</v>
      </c>
      <c r="F27" s="133">
        <f t="shared" si="1"/>
        <v>97.841692577431232</v>
      </c>
      <c r="G27" s="133">
        <f t="shared" si="2"/>
        <v>95.76153406313513</v>
      </c>
    </row>
    <row r="28" spans="1:7" ht="36.75" x14ac:dyDescent="0.2">
      <c r="A28" s="109" t="s">
        <v>35</v>
      </c>
      <c r="B28" s="2">
        <f>SUM(B29:B30)</f>
        <v>105458.1</v>
      </c>
      <c r="C28" s="2">
        <v>114479.15</v>
      </c>
      <c r="D28" s="2">
        <f t="shared" ref="D28:E28" si="7">SUM(D29:D30)</f>
        <v>107748.89</v>
      </c>
      <c r="E28" s="2">
        <f t="shared" si="7"/>
        <v>103181.99</v>
      </c>
      <c r="F28" s="133">
        <f t="shared" si="1"/>
        <v>97.841692577431232</v>
      </c>
      <c r="G28" s="133">
        <f t="shared" si="2"/>
        <v>95.76153406313513</v>
      </c>
    </row>
    <row r="29" spans="1:7" ht="19.5" x14ac:dyDescent="0.2">
      <c r="A29" s="111" t="s">
        <v>34</v>
      </c>
      <c r="B29" s="5">
        <v>105458.1</v>
      </c>
      <c r="C29" s="5">
        <v>114479.15</v>
      </c>
      <c r="D29" s="5">
        <v>107748.89</v>
      </c>
      <c r="E29" s="5">
        <v>103181.99</v>
      </c>
      <c r="F29" s="133">
        <f t="shared" si="1"/>
        <v>97.841692577431232</v>
      </c>
      <c r="G29" s="133">
        <f t="shared" si="2"/>
        <v>95.76153406313513</v>
      </c>
    </row>
    <row r="30" spans="1:7" ht="19.5" x14ac:dyDescent="0.2">
      <c r="A30" s="111" t="s">
        <v>36</v>
      </c>
      <c r="B30" s="5">
        <v>0</v>
      </c>
      <c r="C30" s="5"/>
      <c r="D30" s="5"/>
      <c r="E30" s="5"/>
      <c r="F30" s="133"/>
      <c r="G30" s="133"/>
    </row>
    <row r="31" spans="1:7" s="8" customFormat="1" x14ac:dyDescent="0.2">
      <c r="A31" s="109" t="s">
        <v>146</v>
      </c>
      <c r="B31" s="2"/>
      <c r="C31" s="2"/>
      <c r="D31" s="2">
        <v>0</v>
      </c>
      <c r="E31" s="2"/>
      <c r="F31" s="133"/>
      <c r="G31" s="133"/>
    </row>
    <row r="32" spans="1:7" x14ac:dyDescent="0.2">
      <c r="A32" s="111" t="s">
        <v>145</v>
      </c>
      <c r="B32" s="5"/>
      <c r="C32" s="5"/>
      <c r="D32" s="5">
        <v>0</v>
      </c>
      <c r="E32" s="5">
        <v>0</v>
      </c>
      <c r="F32" s="133"/>
      <c r="G32" s="133"/>
    </row>
    <row r="33" spans="1:7" x14ac:dyDescent="0.2">
      <c r="A33" s="111" t="s">
        <v>161</v>
      </c>
      <c r="B33" s="2">
        <v>1745</v>
      </c>
      <c r="C33" s="5"/>
      <c r="D33" s="5"/>
      <c r="E33" s="2">
        <v>2025</v>
      </c>
      <c r="F33" s="133">
        <f t="shared" si="1"/>
        <v>116.04584527220629</v>
      </c>
      <c r="G33" s="133" t="e">
        <f t="shared" si="2"/>
        <v>#DIV/0!</v>
      </c>
    </row>
    <row r="34" spans="1:7" s="8" customFormat="1" x14ac:dyDescent="0.2">
      <c r="A34" s="109" t="s">
        <v>118</v>
      </c>
      <c r="B34" s="2">
        <v>7493.25</v>
      </c>
      <c r="C34" s="2">
        <v>0</v>
      </c>
      <c r="D34" s="2">
        <v>10029.870000000001</v>
      </c>
      <c r="E34" s="2">
        <v>10029.870000000001</v>
      </c>
      <c r="F34" s="133">
        <f t="shared" si="1"/>
        <v>133.85206686017418</v>
      </c>
      <c r="G34" s="133">
        <f t="shared" si="2"/>
        <v>100</v>
      </c>
    </row>
    <row r="35" spans="1:7" s="8" customFormat="1" x14ac:dyDescent="0.2">
      <c r="A35" s="109" t="s">
        <v>119</v>
      </c>
      <c r="B35" s="2">
        <v>7493.25</v>
      </c>
      <c r="C35" s="2">
        <v>0</v>
      </c>
      <c r="D35" s="2">
        <v>10029.870000000001</v>
      </c>
      <c r="E35" s="2">
        <v>10029.870000000001</v>
      </c>
      <c r="F35" s="133">
        <f t="shared" si="1"/>
        <v>133.85206686017418</v>
      </c>
      <c r="G35" s="133">
        <f t="shared" si="2"/>
        <v>100</v>
      </c>
    </row>
    <row r="36" spans="1:7" ht="18.75" x14ac:dyDescent="0.2">
      <c r="A36" s="112" t="s">
        <v>120</v>
      </c>
      <c r="B36" s="7">
        <f>SUM(B5+B34+B33)</f>
        <v>700369.82000000007</v>
      </c>
      <c r="C36" s="7">
        <f>SUM(C5+C34+C33)</f>
        <v>752294.04</v>
      </c>
      <c r="D36" s="7">
        <f>SUM(D5+D34+D33)</f>
        <v>770405.76</v>
      </c>
      <c r="E36" s="7">
        <f>SUM(E5+E34+E33)</f>
        <v>722614.23</v>
      </c>
      <c r="F36" s="133">
        <f t="shared" si="1"/>
        <v>103.17609488084452</v>
      </c>
      <c r="G36" s="135">
        <f t="shared" si="2"/>
        <v>93.796576754566317</v>
      </c>
    </row>
    <row r="37" spans="1:7" x14ac:dyDescent="0.2">
      <c r="A37" s="113"/>
      <c r="B37" s="23"/>
      <c r="C37" s="23"/>
      <c r="D37" s="23"/>
      <c r="E37" s="23"/>
      <c r="F37" s="133"/>
      <c r="G37" s="133"/>
    </row>
    <row r="38" spans="1:7" x14ac:dyDescent="0.2">
      <c r="A38" s="109" t="s">
        <v>18</v>
      </c>
      <c r="B38" s="2">
        <f>B39+B43+B49</f>
        <v>684865.65000000014</v>
      </c>
      <c r="C38" s="2">
        <f t="shared" ref="C38" si="8">SUM(C39+C43)</f>
        <v>743794.04</v>
      </c>
      <c r="D38" s="2">
        <f>SUM(D39+D43+D49)</f>
        <v>758495.28</v>
      </c>
      <c r="E38" s="2">
        <f>SUM(E39+E43+E49)</f>
        <v>764483.25</v>
      </c>
      <c r="F38" s="133">
        <f t="shared" si="1"/>
        <v>111.62528738300715</v>
      </c>
      <c r="G38" s="133">
        <f t="shared" si="2"/>
        <v>100.78945382494666</v>
      </c>
    </row>
    <row r="39" spans="1:7" x14ac:dyDescent="0.2">
      <c r="A39" s="109" t="s">
        <v>19</v>
      </c>
      <c r="B39" s="2">
        <f>SUM(B40:B42)</f>
        <v>572177.78</v>
      </c>
      <c r="C39" s="2">
        <f>SUM(C40:C42)</f>
        <v>624500</v>
      </c>
      <c r="D39" s="2">
        <f>SUM(D40:D42)</f>
        <v>641500</v>
      </c>
      <c r="E39" s="2">
        <f>SUM(E40:E42)</f>
        <v>648218.92000000004</v>
      </c>
      <c r="F39" s="133">
        <f t="shared" si="1"/>
        <v>113.28977507655051</v>
      </c>
      <c r="G39" s="133">
        <f t="shared" si="2"/>
        <v>101.04737646141855</v>
      </c>
    </row>
    <row r="40" spans="1:7" x14ac:dyDescent="0.2">
      <c r="A40" s="109" t="s">
        <v>20</v>
      </c>
      <c r="B40" s="5">
        <v>483195.59</v>
      </c>
      <c r="C40" s="5">
        <v>520000</v>
      </c>
      <c r="D40" s="5">
        <v>534000</v>
      </c>
      <c r="E40" s="5">
        <v>540727.56000000006</v>
      </c>
      <c r="F40" s="133">
        <f t="shared" si="1"/>
        <v>111.90655941210059</v>
      </c>
      <c r="G40" s="133">
        <f t="shared" si="2"/>
        <v>101.25984269662922</v>
      </c>
    </row>
    <row r="41" spans="1:7" x14ac:dyDescent="0.2">
      <c r="A41" s="109" t="s">
        <v>21</v>
      </c>
      <c r="B41" s="5">
        <v>20179.7</v>
      </c>
      <c r="C41" s="5">
        <v>18000</v>
      </c>
      <c r="D41" s="5">
        <v>19000</v>
      </c>
      <c r="E41" s="5">
        <v>18424.32</v>
      </c>
      <c r="F41" s="133">
        <f t="shared" si="1"/>
        <v>91.301258195116873</v>
      </c>
      <c r="G41" s="133">
        <f t="shared" si="2"/>
        <v>96.97010526315789</v>
      </c>
    </row>
    <row r="42" spans="1:7" x14ac:dyDescent="0.2">
      <c r="A42" s="109" t="s">
        <v>22</v>
      </c>
      <c r="B42" s="5">
        <v>68802.490000000005</v>
      </c>
      <c r="C42" s="5">
        <v>86500</v>
      </c>
      <c r="D42" s="5">
        <v>88500</v>
      </c>
      <c r="E42" s="5">
        <v>89067.04</v>
      </c>
      <c r="F42" s="133">
        <f t="shared" si="1"/>
        <v>129.45322182380318</v>
      </c>
      <c r="G42" s="133">
        <f t="shared" si="2"/>
        <v>100.64072316384181</v>
      </c>
    </row>
    <row r="43" spans="1:7" x14ac:dyDescent="0.2">
      <c r="A43" s="109" t="s">
        <v>23</v>
      </c>
      <c r="B43" s="2">
        <f>SUM(B44:B48)</f>
        <v>110498.57</v>
      </c>
      <c r="C43" s="2">
        <f>SUM(C44:C48)</f>
        <v>119294.04</v>
      </c>
      <c r="D43" s="2">
        <f>SUM(D44:D48)</f>
        <v>116995.28</v>
      </c>
      <c r="E43" s="2">
        <f>SUM(E44:E48)</f>
        <v>114159.33</v>
      </c>
      <c r="F43" s="133">
        <f t="shared" si="1"/>
        <v>103.31294785081833</v>
      </c>
      <c r="G43" s="133">
        <f t="shared" si="2"/>
        <v>97.576013322930635</v>
      </c>
    </row>
    <row r="44" spans="1:7" ht="18.75" x14ac:dyDescent="0.2">
      <c r="A44" s="109" t="s">
        <v>24</v>
      </c>
      <c r="B44" s="5">
        <v>56635.74</v>
      </c>
      <c r="C44" s="5">
        <v>63400</v>
      </c>
      <c r="D44" s="5">
        <v>56920.02</v>
      </c>
      <c r="E44" s="5">
        <v>52631.02</v>
      </c>
      <c r="F44" s="133">
        <f t="shared" si="1"/>
        <v>92.928987950011773</v>
      </c>
      <c r="G44" s="133">
        <f t="shared" si="2"/>
        <v>92.464865613188479</v>
      </c>
    </row>
    <row r="45" spans="1:7" ht="18.75" x14ac:dyDescent="0.2">
      <c r="A45" s="109" t="s">
        <v>25</v>
      </c>
      <c r="B45" s="5">
        <v>30493.82</v>
      </c>
      <c r="C45" s="5">
        <v>31600</v>
      </c>
      <c r="D45" s="5">
        <v>31299.37</v>
      </c>
      <c r="E45" s="5">
        <v>30537.73</v>
      </c>
      <c r="F45" s="133">
        <f t="shared" si="1"/>
        <v>100.14399639008822</v>
      </c>
      <c r="G45" s="133">
        <f t="shared" si="2"/>
        <v>97.566596388361816</v>
      </c>
    </row>
    <row r="46" spans="1:7" x14ac:dyDescent="0.2">
      <c r="A46" s="109" t="s">
        <v>26</v>
      </c>
      <c r="B46" s="5">
        <v>16490.939999999999</v>
      </c>
      <c r="C46" s="5">
        <v>17615.650000000001</v>
      </c>
      <c r="D46" s="5">
        <v>15993.17</v>
      </c>
      <c r="E46" s="5">
        <v>21844.66</v>
      </c>
      <c r="F46" s="133">
        <f t="shared" si="1"/>
        <v>132.46461390314926</v>
      </c>
      <c r="G46" s="133">
        <f t="shared" si="2"/>
        <v>136.58743075950545</v>
      </c>
    </row>
    <row r="47" spans="1:7" ht="18.75" x14ac:dyDescent="0.2">
      <c r="A47" s="109" t="s">
        <v>189</v>
      </c>
      <c r="B47" s="5"/>
      <c r="C47" s="5"/>
      <c r="D47" s="5">
        <v>1000</v>
      </c>
      <c r="E47" s="5">
        <v>800</v>
      </c>
      <c r="F47" s="133" t="e">
        <f t="shared" si="1"/>
        <v>#DIV/0!</v>
      </c>
      <c r="G47" s="133">
        <f t="shared" si="2"/>
        <v>80</v>
      </c>
    </row>
    <row r="48" spans="1:7" ht="18.75" x14ac:dyDescent="0.2">
      <c r="A48" s="109" t="s">
        <v>27</v>
      </c>
      <c r="B48" s="5">
        <v>6878.07</v>
      </c>
      <c r="C48" s="5">
        <v>6678.39</v>
      </c>
      <c r="D48" s="5">
        <v>11782.72</v>
      </c>
      <c r="E48" s="5">
        <v>8345.92</v>
      </c>
      <c r="F48" s="133">
        <f t="shared" si="1"/>
        <v>121.34101572097988</v>
      </c>
      <c r="G48" s="133">
        <f t="shared" si="2"/>
        <v>70.831862252518945</v>
      </c>
    </row>
    <row r="49" spans="1:7" x14ac:dyDescent="0.2">
      <c r="A49" s="109" t="s">
        <v>157</v>
      </c>
      <c r="B49" s="2">
        <v>2189.3000000000002</v>
      </c>
      <c r="C49" s="21">
        <v>0</v>
      </c>
      <c r="D49" s="5">
        <v>0</v>
      </c>
      <c r="E49" s="2">
        <v>2105</v>
      </c>
      <c r="F49" s="133">
        <f t="shared" si="1"/>
        <v>96.14945416343123</v>
      </c>
      <c r="G49" s="133" t="e">
        <f t="shared" si="2"/>
        <v>#DIV/0!</v>
      </c>
    </row>
    <row r="50" spans="1:7" x14ac:dyDescent="0.2">
      <c r="A50" s="109" t="s">
        <v>158</v>
      </c>
      <c r="B50" s="5">
        <v>444.3</v>
      </c>
      <c r="C50" s="5">
        <v>0</v>
      </c>
      <c r="D50" s="5">
        <v>0</v>
      </c>
      <c r="E50" s="5">
        <v>80</v>
      </c>
      <c r="F50" s="133">
        <f t="shared" si="1"/>
        <v>18.005851901868105</v>
      </c>
      <c r="G50" s="133" t="e">
        <f t="shared" si="2"/>
        <v>#DIV/0!</v>
      </c>
    </row>
    <row r="51" spans="1:7" x14ac:dyDescent="0.2">
      <c r="A51" s="109" t="s">
        <v>176</v>
      </c>
      <c r="B51" s="5">
        <v>1745</v>
      </c>
      <c r="C51" s="5"/>
      <c r="D51" s="5"/>
      <c r="E51" s="5">
        <v>2025</v>
      </c>
      <c r="F51" s="133">
        <f t="shared" si="1"/>
        <v>116.04584527220629</v>
      </c>
      <c r="G51" s="133"/>
    </row>
    <row r="52" spans="1:7" ht="18.75" x14ac:dyDescent="0.2">
      <c r="A52" s="109" t="s">
        <v>28</v>
      </c>
      <c r="B52" s="2">
        <f>B53</f>
        <v>5474.3</v>
      </c>
      <c r="C52" s="2">
        <f>C53</f>
        <v>8500</v>
      </c>
      <c r="D52" s="2">
        <v>11910.48</v>
      </c>
      <c r="E52" s="2">
        <v>3285.41</v>
      </c>
      <c r="F52" s="133">
        <f t="shared" si="1"/>
        <v>60.015161755840928</v>
      </c>
      <c r="G52" s="133">
        <f t="shared" si="2"/>
        <v>27.584194759573084</v>
      </c>
    </row>
    <row r="53" spans="1:7" ht="18.75" x14ac:dyDescent="0.2">
      <c r="A53" s="109" t="s">
        <v>29</v>
      </c>
      <c r="B53" s="5">
        <v>5474.3</v>
      </c>
      <c r="C53" s="5">
        <v>8500</v>
      </c>
      <c r="D53" s="5">
        <v>11910.48</v>
      </c>
      <c r="E53" s="5">
        <v>3285.41</v>
      </c>
      <c r="F53" s="133">
        <f t="shared" si="1"/>
        <v>60.015161755840928</v>
      </c>
      <c r="G53" s="133">
        <f t="shared" si="2"/>
        <v>27.584194759573084</v>
      </c>
    </row>
    <row r="54" spans="1:7" x14ac:dyDescent="0.2">
      <c r="A54" s="109" t="s">
        <v>30</v>
      </c>
      <c r="B54" s="5">
        <v>1745</v>
      </c>
      <c r="C54" s="5">
        <v>5000</v>
      </c>
      <c r="D54" s="5">
        <v>8410.48</v>
      </c>
      <c r="E54" s="5">
        <v>2025</v>
      </c>
      <c r="F54" s="133">
        <f t="shared" si="1"/>
        <v>116.04584527220629</v>
      </c>
      <c r="G54" s="133">
        <f t="shared" si="2"/>
        <v>24.077103803825707</v>
      </c>
    </row>
    <row r="55" spans="1:7" ht="18.75" x14ac:dyDescent="0.2">
      <c r="A55" s="109" t="s">
        <v>31</v>
      </c>
      <c r="B55" s="5">
        <v>3729.3</v>
      </c>
      <c r="C55" s="21">
        <v>3500</v>
      </c>
      <c r="D55" s="5">
        <v>3500</v>
      </c>
      <c r="E55" s="5">
        <v>1260.4100000000001</v>
      </c>
      <c r="F55" s="133">
        <f t="shared" si="1"/>
        <v>33.797495508540479</v>
      </c>
      <c r="G55" s="133">
        <f t="shared" si="2"/>
        <v>36.011714285714284</v>
      </c>
    </row>
    <row r="56" spans="1:7" x14ac:dyDescent="0.2">
      <c r="A56" s="112" t="s">
        <v>32</v>
      </c>
      <c r="B56" s="7">
        <f>SUM(B38+B52)</f>
        <v>690339.95000000019</v>
      </c>
      <c r="C56" s="7">
        <f t="shared" ref="C56:E56" si="9">SUM(C39+C43+C49+C53)</f>
        <v>752294.04</v>
      </c>
      <c r="D56" s="7">
        <f>SUM(D38+D52)</f>
        <v>770405.76</v>
      </c>
      <c r="E56" s="7">
        <f t="shared" si="9"/>
        <v>767768.66</v>
      </c>
      <c r="F56" s="135">
        <f t="shared" si="1"/>
        <v>111.21602624909653</v>
      </c>
      <c r="G56" s="135">
        <f t="shared" si="2"/>
        <v>99.657699859357223</v>
      </c>
    </row>
    <row r="57" spans="1:7" ht="0.75" hidden="1" customHeight="1" x14ac:dyDescent="0.2">
      <c r="B57" s="5"/>
      <c r="C57" s="22"/>
      <c r="D57" s="5"/>
      <c r="E57" s="5"/>
      <c r="F57" s="133"/>
      <c r="G57" s="5"/>
    </row>
    <row r="58" spans="1:7" hidden="1" x14ac:dyDescent="0.2">
      <c r="B58" s="7"/>
      <c r="C58" s="7"/>
      <c r="D58" s="7"/>
      <c r="E58" s="7"/>
      <c r="F58" s="133"/>
      <c r="G58" s="7"/>
    </row>
    <row r="61" spans="1:7" x14ac:dyDescent="0.2">
      <c r="D61" s="20"/>
    </row>
    <row r="62" spans="1:7" x14ac:dyDescent="0.2">
      <c r="B62" s="20"/>
      <c r="C62" s="20"/>
      <c r="D62" s="20"/>
      <c r="E62" s="20"/>
    </row>
  </sheetData>
  <mergeCells count="1">
    <mergeCell ref="B1:G1"/>
  </mergeCells>
  <pageMargins left="0.4" right="0.2" top="1" bottom="0.57999999999999996" header="0.5" footer="0.5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workbookViewId="0">
      <selection activeCell="E27" sqref="E27"/>
    </sheetView>
  </sheetViews>
  <sheetFormatPr defaultColWidth="9.140625" defaultRowHeight="11.25" x14ac:dyDescent="0.15"/>
  <cols>
    <col min="1" max="1" width="35.140625" style="27" customWidth="1"/>
    <col min="2" max="2" width="13" style="27" customWidth="1"/>
    <col min="3" max="3" width="13.42578125" style="27" customWidth="1"/>
    <col min="4" max="4" width="13.28515625" style="27" customWidth="1"/>
    <col min="5" max="5" width="13" style="27" customWidth="1"/>
    <col min="6" max="6" width="6.85546875" style="27" customWidth="1"/>
    <col min="7" max="7" width="7.85546875" style="27" customWidth="1"/>
    <col min="8" max="16384" width="9.140625" style="27"/>
  </cols>
  <sheetData>
    <row r="1" spans="1:7" ht="15.75" customHeight="1" x14ac:dyDescent="0.15">
      <c r="A1" s="150" t="s">
        <v>190</v>
      </c>
      <c r="B1" s="151"/>
      <c r="C1" s="151"/>
      <c r="D1" s="151"/>
      <c r="E1" s="151"/>
      <c r="F1" s="151"/>
      <c r="G1" s="124"/>
    </row>
    <row r="2" spans="1:7" ht="36.75" thickBot="1" x14ac:dyDescent="0.2">
      <c r="A2" s="126" t="s">
        <v>0</v>
      </c>
      <c r="B2" s="127" t="s">
        <v>191</v>
      </c>
      <c r="C2" s="127" t="s">
        <v>192</v>
      </c>
      <c r="D2" s="127" t="s">
        <v>193</v>
      </c>
      <c r="E2" s="127" t="s">
        <v>194</v>
      </c>
      <c r="F2" s="127" t="s">
        <v>1</v>
      </c>
      <c r="G2" s="127" t="s">
        <v>2</v>
      </c>
    </row>
    <row r="3" spans="1:7" ht="12" x14ac:dyDescent="0.2">
      <c r="A3" s="117" t="s">
        <v>149</v>
      </c>
      <c r="B3" s="28">
        <v>0</v>
      </c>
      <c r="C3" s="28"/>
      <c r="D3" s="93">
        <v>0</v>
      </c>
      <c r="E3" s="28">
        <v>0</v>
      </c>
      <c r="F3" s="93" t="e">
        <f>SUM(E3/B3)*100</f>
        <v>#DIV/0!</v>
      </c>
      <c r="G3" s="134"/>
    </row>
    <row r="4" spans="1:7" ht="12" x14ac:dyDescent="0.2">
      <c r="A4" s="117" t="s">
        <v>150</v>
      </c>
      <c r="B4" s="28">
        <v>0</v>
      </c>
      <c r="C4" s="28"/>
      <c r="D4" s="93">
        <v>0</v>
      </c>
      <c r="E4" s="93">
        <v>0</v>
      </c>
      <c r="F4" s="93"/>
      <c r="G4" s="134"/>
    </row>
    <row r="5" spans="1:7" ht="24" x14ac:dyDescent="0.2">
      <c r="A5" s="117" t="s">
        <v>102</v>
      </c>
      <c r="B5" s="28">
        <v>4997.34</v>
      </c>
      <c r="C5" s="93">
        <v>5500</v>
      </c>
      <c r="D5" s="93">
        <v>5500</v>
      </c>
      <c r="E5" s="93">
        <v>3205.8</v>
      </c>
      <c r="F5" s="93">
        <f t="shared" ref="F5:F14" si="0">SUM(E5/B5)*100</f>
        <v>64.150127868025791</v>
      </c>
      <c r="G5" s="134">
        <f t="shared" ref="G5:G14" si="1">SUM(E5/D5)*100</f>
        <v>58.287272727272729</v>
      </c>
    </row>
    <row r="6" spans="1:7" ht="24" x14ac:dyDescent="0.2">
      <c r="A6" s="117" t="s">
        <v>104</v>
      </c>
      <c r="B6" s="28">
        <v>240.5</v>
      </c>
      <c r="C6" s="93">
        <v>0</v>
      </c>
      <c r="D6" s="93">
        <v>0</v>
      </c>
      <c r="E6" s="93">
        <v>243.6</v>
      </c>
      <c r="F6" s="93">
        <f t="shared" si="0"/>
        <v>101.28898128898129</v>
      </c>
      <c r="G6" s="134" t="e">
        <f t="shared" si="1"/>
        <v>#DIV/0!</v>
      </c>
    </row>
    <row r="7" spans="1:7" ht="12" x14ac:dyDescent="0.2">
      <c r="A7" s="117" t="s">
        <v>105</v>
      </c>
      <c r="B7" s="28">
        <v>7493.25</v>
      </c>
      <c r="C7" s="93">
        <v>0</v>
      </c>
      <c r="D7" s="93">
        <v>10029.870000000001</v>
      </c>
      <c r="E7" s="93">
        <v>10029.870000000001</v>
      </c>
      <c r="F7" s="93">
        <f t="shared" si="0"/>
        <v>133.85206686017418</v>
      </c>
      <c r="G7" s="134">
        <f t="shared" si="1"/>
        <v>100</v>
      </c>
    </row>
    <row r="8" spans="1:7" ht="12" x14ac:dyDescent="0.2">
      <c r="A8" s="117" t="s">
        <v>106</v>
      </c>
      <c r="B8" s="28">
        <v>105458.1</v>
      </c>
      <c r="C8" s="93">
        <v>114479.15</v>
      </c>
      <c r="D8" s="93">
        <v>107748.89</v>
      </c>
      <c r="E8" s="93">
        <v>103181.99</v>
      </c>
      <c r="F8" s="93">
        <f t="shared" si="0"/>
        <v>97.841692577431232</v>
      </c>
      <c r="G8" s="134">
        <f t="shared" si="1"/>
        <v>95.76153406313513</v>
      </c>
    </row>
    <row r="9" spans="1:7" ht="12" x14ac:dyDescent="0.2">
      <c r="A9" s="117" t="s">
        <v>107</v>
      </c>
      <c r="B9" s="28">
        <v>574380.53</v>
      </c>
      <c r="C9" s="93">
        <v>627284</v>
      </c>
      <c r="D9" s="93">
        <v>644596</v>
      </c>
      <c r="E9" s="93">
        <v>601403.97</v>
      </c>
      <c r="F9" s="93">
        <f t="shared" si="0"/>
        <v>104.70479735794665</v>
      </c>
      <c r="G9" s="134">
        <f t="shared" si="1"/>
        <v>93.299364252958441</v>
      </c>
    </row>
    <row r="10" spans="1:7" ht="12" x14ac:dyDescent="0.2">
      <c r="A10" s="117" t="s">
        <v>151</v>
      </c>
      <c r="B10" s="28">
        <v>4380.3</v>
      </c>
      <c r="C10" s="93">
        <v>4030.89</v>
      </c>
      <c r="D10" s="93">
        <v>1031</v>
      </c>
      <c r="E10" s="93">
        <v>1031</v>
      </c>
      <c r="F10" s="93">
        <f t="shared" si="0"/>
        <v>23.537200648357416</v>
      </c>
      <c r="G10" s="134">
        <f t="shared" si="1"/>
        <v>100</v>
      </c>
    </row>
    <row r="11" spans="1:7" ht="12" x14ac:dyDescent="0.2">
      <c r="A11" s="117" t="s">
        <v>108</v>
      </c>
      <c r="B11" s="28">
        <v>0</v>
      </c>
      <c r="C11" s="93"/>
      <c r="D11" s="93">
        <v>0</v>
      </c>
      <c r="E11" s="93">
        <v>0</v>
      </c>
      <c r="F11" s="93"/>
      <c r="G11" s="134"/>
    </row>
    <row r="12" spans="1:7" ht="12" x14ac:dyDescent="0.2">
      <c r="A12" s="117" t="s">
        <v>175</v>
      </c>
      <c r="B12" s="28">
        <v>0</v>
      </c>
      <c r="C12" s="93"/>
      <c r="D12" s="93"/>
      <c r="E12" s="93">
        <v>0</v>
      </c>
      <c r="F12" s="93"/>
      <c r="G12" s="134"/>
    </row>
    <row r="13" spans="1:7" ht="12" x14ac:dyDescent="0.2">
      <c r="A13" s="117" t="s">
        <v>109</v>
      </c>
      <c r="B13" s="28">
        <v>1674.8</v>
      </c>
      <c r="C13" s="28">
        <v>1000</v>
      </c>
      <c r="D13" s="28">
        <v>1500</v>
      </c>
      <c r="E13" s="142">
        <v>1493</v>
      </c>
      <c r="F13" s="93"/>
      <c r="G13" s="134">
        <f t="shared" si="1"/>
        <v>99.533333333333331</v>
      </c>
    </row>
    <row r="14" spans="1:7" ht="12" x14ac:dyDescent="0.2">
      <c r="A14" s="136" t="s">
        <v>110</v>
      </c>
      <c r="B14" s="30">
        <f t="shared" ref="B14:D14" si="2">SUM(B3:B13)</f>
        <v>698624.82000000007</v>
      </c>
      <c r="C14" s="30">
        <f t="shared" si="2"/>
        <v>752294.04</v>
      </c>
      <c r="D14" s="30">
        <f t="shared" si="2"/>
        <v>770405.76</v>
      </c>
      <c r="E14" s="30">
        <f>SUM(E3:E13)</f>
        <v>720589.23</v>
      </c>
      <c r="F14" s="137">
        <f t="shared" si="0"/>
        <v>103.14394928024457</v>
      </c>
      <c r="G14" s="138">
        <f t="shared" si="1"/>
        <v>93.533728252499031</v>
      </c>
    </row>
    <row r="15" spans="1:7" x14ac:dyDescent="0.15">
      <c r="A15" s="123"/>
      <c r="B15" s="124"/>
      <c r="C15" s="124"/>
      <c r="D15" s="124"/>
      <c r="E15" s="124"/>
      <c r="F15" s="124"/>
      <c r="G15" s="124"/>
    </row>
    <row r="16" spans="1:7" ht="15" customHeight="1" x14ac:dyDescent="0.15">
      <c r="A16" s="123"/>
      <c r="B16" s="124"/>
      <c r="C16" s="124"/>
      <c r="D16" s="124"/>
      <c r="E16" s="124"/>
      <c r="F16" s="124"/>
      <c r="G16" s="124"/>
    </row>
    <row r="17" spans="1:13" ht="27" customHeight="1" thickBot="1" x14ac:dyDescent="0.25">
      <c r="A17" s="125" t="s">
        <v>195</v>
      </c>
      <c r="B17" s="128"/>
      <c r="C17" s="124"/>
      <c r="D17" s="124"/>
      <c r="E17" s="124"/>
      <c r="F17" s="124"/>
      <c r="G17" s="124"/>
    </row>
    <row r="18" spans="1:13" ht="16.5" hidden="1" customHeight="1" thickBot="1" x14ac:dyDescent="0.2">
      <c r="A18" s="123"/>
      <c r="B18" s="124"/>
      <c r="C18" s="124"/>
      <c r="D18" s="124"/>
      <c r="E18" s="124"/>
      <c r="F18" s="124"/>
      <c r="G18" s="124"/>
      <c r="M18" s="41"/>
    </row>
    <row r="19" spans="1:13" ht="45.75" thickBot="1" x14ac:dyDescent="0.2">
      <c r="A19" s="122" t="s">
        <v>0</v>
      </c>
      <c r="B19" s="127" t="s">
        <v>191</v>
      </c>
      <c r="C19" s="127" t="s">
        <v>192</v>
      </c>
      <c r="D19" s="127" t="s">
        <v>193</v>
      </c>
      <c r="E19" s="127" t="s">
        <v>194</v>
      </c>
      <c r="F19" s="26" t="s">
        <v>1</v>
      </c>
      <c r="G19" s="26" t="s">
        <v>2</v>
      </c>
    </row>
    <row r="20" spans="1:13" ht="12" x14ac:dyDescent="0.2">
      <c r="A20" s="117" t="s">
        <v>103</v>
      </c>
      <c r="B20" s="28">
        <v>0</v>
      </c>
      <c r="C20" s="93"/>
      <c r="D20" s="93">
        <v>0</v>
      </c>
      <c r="E20" s="93">
        <v>0</v>
      </c>
      <c r="F20" s="93" t="e">
        <f>SUM(E20/B20)*100</f>
        <v>#DIV/0!</v>
      </c>
      <c r="G20" s="93" t="e">
        <f>SUM(E20/D20)*100</f>
        <v>#DIV/0!</v>
      </c>
    </row>
    <row r="21" spans="1:13" ht="12" x14ac:dyDescent="0.2">
      <c r="A21" s="117" t="s">
        <v>150</v>
      </c>
      <c r="B21" s="28">
        <v>0</v>
      </c>
      <c r="C21" s="93"/>
      <c r="D21" s="93"/>
      <c r="E21" s="93"/>
      <c r="F21" s="93"/>
      <c r="G21" s="93"/>
    </row>
    <row r="22" spans="1:13" ht="24" x14ac:dyDescent="0.2">
      <c r="A22" s="117" t="s">
        <v>102</v>
      </c>
      <c r="B22" s="28">
        <v>2045</v>
      </c>
      <c r="C22" s="93">
        <v>5500</v>
      </c>
      <c r="D22" s="93">
        <v>5500</v>
      </c>
      <c r="E22" s="93">
        <v>327</v>
      </c>
      <c r="F22" s="93"/>
      <c r="G22" s="93">
        <f t="shared" ref="G22:G30" si="3">SUM(E22/D22)*100</f>
        <v>5.9454545454545453</v>
      </c>
    </row>
    <row r="23" spans="1:13" ht="24" x14ac:dyDescent="0.2">
      <c r="A23" s="117" t="s">
        <v>104</v>
      </c>
      <c r="B23" s="28">
        <v>0</v>
      </c>
      <c r="C23" s="93">
        <v>0</v>
      </c>
      <c r="D23" s="93">
        <v>0</v>
      </c>
      <c r="E23" s="93">
        <v>0</v>
      </c>
      <c r="F23" s="93" t="e">
        <f t="shared" ref="F23:F30" si="4">SUM(E23/B23)*100</f>
        <v>#DIV/0!</v>
      </c>
      <c r="G23" s="93" t="e">
        <f t="shared" si="3"/>
        <v>#DIV/0!</v>
      </c>
    </row>
    <row r="24" spans="1:13" ht="12" x14ac:dyDescent="0.2">
      <c r="A24" s="117" t="s">
        <v>105</v>
      </c>
      <c r="B24" s="28">
        <v>2401.2199999999998</v>
      </c>
      <c r="C24" s="93">
        <v>0</v>
      </c>
      <c r="D24" s="93">
        <v>10029.870000000001</v>
      </c>
      <c r="E24" s="93">
        <v>3756.54</v>
      </c>
      <c r="F24" s="93">
        <f t="shared" si="4"/>
        <v>156.44297482113259</v>
      </c>
      <c r="G24" s="93">
        <f t="shared" si="3"/>
        <v>37.453526316891441</v>
      </c>
    </row>
    <row r="25" spans="1:13" ht="12" x14ac:dyDescent="0.2">
      <c r="A25" s="117" t="s">
        <v>106</v>
      </c>
      <c r="B25" s="28">
        <v>105458.1</v>
      </c>
      <c r="C25" s="93">
        <v>114479.15</v>
      </c>
      <c r="D25" s="93">
        <v>107748.89</v>
      </c>
      <c r="E25" s="93">
        <v>103181.99</v>
      </c>
      <c r="F25" s="93">
        <f t="shared" si="4"/>
        <v>97.841692577431232</v>
      </c>
      <c r="G25" s="93">
        <f t="shared" si="3"/>
        <v>95.76153406313513</v>
      </c>
    </row>
    <row r="26" spans="1:13" ht="12" x14ac:dyDescent="0.2">
      <c r="A26" s="117" t="s">
        <v>107</v>
      </c>
      <c r="B26" s="28">
        <v>574380.53</v>
      </c>
      <c r="C26" s="93">
        <v>627284</v>
      </c>
      <c r="D26" s="93">
        <v>644596</v>
      </c>
      <c r="E26" s="93">
        <v>657979.13</v>
      </c>
      <c r="F26" s="93">
        <f t="shared" si="4"/>
        <v>114.5545671612511</v>
      </c>
      <c r="G26" s="93">
        <f t="shared" si="3"/>
        <v>102.07620432022537</v>
      </c>
    </row>
    <row r="27" spans="1:13" ht="12" x14ac:dyDescent="0.2">
      <c r="A27" s="117" t="s">
        <v>151</v>
      </c>
      <c r="B27" s="28">
        <v>4380.3</v>
      </c>
      <c r="C27" s="93">
        <v>4030.89</v>
      </c>
      <c r="D27" s="93">
        <v>1031</v>
      </c>
      <c r="E27" s="93">
        <v>1031</v>
      </c>
      <c r="F27" s="93">
        <f t="shared" si="4"/>
        <v>23.537200648357416</v>
      </c>
      <c r="G27" s="93">
        <f t="shared" si="3"/>
        <v>100</v>
      </c>
    </row>
    <row r="28" spans="1:13" ht="12" x14ac:dyDescent="0.2">
      <c r="A28" s="117" t="s">
        <v>108</v>
      </c>
      <c r="B28" s="28">
        <v>0</v>
      </c>
      <c r="C28" s="93"/>
      <c r="D28" s="93">
        <v>0</v>
      </c>
      <c r="E28" s="93">
        <v>0</v>
      </c>
      <c r="F28" s="93"/>
      <c r="G28" s="93" t="e">
        <f t="shared" si="3"/>
        <v>#DIV/0!</v>
      </c>
    </row>
    <row r="29" spans="1:13" ht="12" x14ac:dyDescent="0.2">
      <c r="A29" s="117" t="s">
        <v>109</v>
      </c>
      <c r="B29" s="28">
        <v>1674.8</v>
      </c>
      <c r="C29" s="93">
        <v>1000</v>
      </c>
      <c r="D29" s="93">
        <v>1500</v>
      </c>
      <c r="E29" s="142">
        <v>1493</v>
      </c>
      <c r="F29" s="93"/>
      <c r="G29" s="93">
        <f t="shared" si="3"/>
        <v>99.533333333333331</v>
      </c>
    </row>
    <row r="30" spans="1:13" ht="12" x14ac:dyDescent="0.2">
      <c r="A30" s="136" t="s">
        <v>124</v>
      </c>
      <c r="B30" s="137">
        <f>SUM(B20:B29)</f>
        <v>690339.95000000019</v>
      </c>
      <c r="C30" s="137">
        <f>SUM(C20:C29)</f>
        <v>752294.04</v>
      </c>
      <c r="D30" s="137">
        <f>SUM(D20:D29)</f>
        <v>770405.76</v>
      </c>
      <c r="E30" s="137">
        <f>SUM(E20:E29)</f>
        <v>767768.66</v>
      </c>
      <c r="F30" s="137">
        <f t="shared" si="4"/>
        <v>111.21602624909653</v>
      </c>
      <c r="G30" s="137">
        <f t="shared" si="3"/>
        <v>99.657699859357223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6"/>
  <sheetViews>
    <sheetView topLeftCell="A106" workbookViewId="0">
      <selection activeCell="E6" sqref="E6"/>
    </sheetView>
  </sheetViews>
  <sheetFormatPr defaultColWidth="9.140625" defaultRowHeight="12.75" x14ac:dyDescent="0.2"/>
  <cols>
    <col min="1" max="1" width="37.7109375" style="27" customWidth="1"/>
    <col min="2" max="2" width="14.5703125" style="27" hidden="1" customWidth="1"/>
    <col min="3" max="3" width="12.7109375" style="83" customWidth="1"/>
    <col min="4" max="4" width="14.85546875" style="60" customWidth="1"/>
    <col min="5" max="5" width="14" style="63" customWidth="1"/>
    <col min="6" max="6" width="7.28515625" style="54" customWidth="1"/>
    <col min="7" max="16384" width="9.140625" style="27"/>
  </cols>
  <sheetData>
    <row r="1" spans="1:6" ht="13.5" thickBot="1" x14ac:dyDescent="0.2">
      <c r="A1" s="152" t="s">
        <v>198</v>
      </c>
      <c r="B1" s="153"/>
      <c r="C1" s="153"/>
      <c r="D1" s="153"/>
      <c r="E1" s="153"/>
      <c r="F1" s="154"/>
    </row>
    <row r="2" spans="1:6" ht="38.25" x14ac:dyDescent="0.15">
      <c r="A2" s="114" t="s">
        <v>0</v>
      </c>
      <c r="B2" s="38" t="s">
        <v>101</v>
      </c>
      <c r="C2" s="90" t="s">
        <v>181</v>
      </c>
      <c r="D2" s="55" t="s">
        <v>186</v>
      </c>
      <c r="E2" s="55" t="s">
        <v>196</v>
      </c>
      <c r="F2" s="52" t="s">
        <v>122</v>
      </c>
    </row>
    <row r="3" spans="1:6" x14ac:dyDescent="0.15">
      <c r="A3" s="39">
        <v>1</v>
      </c>
      <c r="B3" s="39">
        <v>2</v>
      </c>
      <c r="C3" s="82">
        <v>2</v>
      </c>
      <c r="D3" s="56">
        <v>3</v>
      </c>
      <c r="E3" s="53">
        <v>4</v>
      </c>
      <c r="F3" s="53">
        <v>5</v>
      </c>
    </row>
    <row r="4" spans="1:6" ht="24" x14ac:dyDescent="0.2">
      <c r="A4" s="115" t="s">
        <v>46</v>
      </c>
      <c r="B4" s="40"/>
      <c r="C4" s="40">
        <f>SUM(C5+C40)</f>
        <v>741163.15</v>
      </c>
      <c r="D4" s="40">
        <f>SUM(D5+D40)</f>
        <v>751744.89</v>
      </c>
      <c r="E4" s="40">
        <f>SUM(E5+E40)</f>
        <v>757203.48</v>
      </c>
      <c r="F4" s="59">
        <f t="shared" ref="F4:F5" si="0">SUM(E4/D4)*100</f>
        <v>100.72612266110647</v>
      </c>
    </row>
    <row r="5" spans="1:6" x14ac:dyDescent="0.2">
      <c r="A5" s="116" t="s">
        <v>47</v>
      </c>
      <c r="B5" s="31"/>
      <c r="C5" s="31">
        <v>114479.15</v>
      </c>
      <c r="D5" s="57">
        <v>107748.89</v>
      </c>
      <c r="E5" s="31">
        <v>106488.56</v>
      </c>
      <c r="F5" s="59">
        <f t="shared" si="0"/>
        <v>98.830308135888913</v>
      </c>
    </row>
    <row r="6" spans="1:6" ht="24" x14ac:dyDescent="0.2">
      <c r="A6" s="117" t="s">
        <v>48</v>
      </c>
      <c r="B6" s="28"/>
      <c r="C6" s="36"/>
      <c r="D6" s="58"/>
      <c r="E6" s="28"/>
      <c r="F6" s="59"/>
    </row>
    <row r="7" spans="1:6" ht="24" x14ac:dyDescent="0.2">
      <c r="A7" s="118" t="s">
        <v>49</v>
      </c>
      <c r="B7" s="29"/>
      <c r="C7" s="59">
        <f>SUM(C8+C13+C20+C30+C35)</f>
        <v>114479.15</v>
      </c>
      <c r="D7" s="59">
        <f>SUM(D8+D13+D20+D30+D35)</f>
        <v>107748.89</v>
      </c>
      <c r="E7" s="59">
        <f>SUM(E8+E13+E20+E30)</f>
        <v>106488.56000000001</v>
      </c>
      <c r="F7" s="59">
        <f>SUM(E7/D7)*100</f>
        <v>98.830308135888927</v>
      </c>
    </row>
    <row r="8" spans="1:6" s="8" customFormat="1" x14ac:dyDescent="0.2">
      <c r="A8" s="117" t="s">
        <v>50</v>
      </c>
      <c r="B8" s="2"/>
      <c r="C8" s="62">
        <f>SUM(C9:C12)</f>
        <v>63300</v>
      </c>
      <c r="D8" s="62">
        <f>SUM(D9:D12)</f>
        <v>54800</v>
      </c>
      <c r="E8" s="62">
        <f>SUM(E9:E12)</f>
        <v>52566.490000000005</v>
      </c>
      <c r="F8" s="59">
        <f t="shared" ref="F8:F71" si="1">SUM(E8/D8)*100</f>
        <v>95.924251824817532</v>
      </c>
    </row>
    <row r="9" spans="1:6" s="41" customFormat="1" x14ac:dyDescent="0.2">
      <c r="A9" s="119" t="s">
        <v>51</v>
      </c>
      <c r="B9" s="24"/>
      <c r="C9" s="61">
        <v>2500</v>
      </c>
      <c r="D9" s="61">
        <v>3000</v>
      </c>
      <c r="E9" s="61">
        <v>3226.28</v>
      </c>
      <c r="F9" s="59">
        <f t="shared" si="1"/>
        <v>107.54266666666668</v>
      </c>
    </row>
    <row r="10" spans="1:6" s="4" customFormat="1" x14ac:dyDescent="0.2">
      <c r="A10" s="119" t="s">
        <v>52</v>
      </c>
      <c r="B10" s="32"/>
      <c r="C10" s="61">
        <v>60000</v>
      </c>
      <c r="D10" s="61">
        <v>51000</v>
      </c>
      <c r="E10" s="61">
        <v>48726.8</v>
      </c>
      <c r="F10" s="59">
        <f t="shared" si="1"/>
        <v>95.542745098039219</v>
      </c>
    </row>
    <row r="11" spans="1:6" s="4" customFormat="1" x14ac:dyDescent="0.2">
      <c r="A11" s="119" t="s">
        <v>53</v>
      </c>
      <c r="B11" s="32"/>
      <c r="C11" s="61">
        <v>800</v>
      </c>
      <c r="D11" s="61">
        <v>800</v>
      </c>
      <c r="E11" s="61">
        <v>508.91</v>
      </c>
      <c r="F11" s="59">
        <f t="shared" si="1"/>
        <v>63.613750000000003</v>
      </c>
    </row>
    <row r="12" spans="1:6" s="4" customFormat="1" x14ac:dyDescent="0.2">
      <c r="A12" s="119" t="s">
        <v>163</v>
      </c>
      <c r="B12" s="32"/>
      <c r="C12" s="61">
        <v>0</v>
      </c>
      <c r="D12" s="61">
        <v>0</v>
      </c>
      <c r="E12" s="61">
        <v>104.5</v>
      </c>
      <c r="F12" s="59" t="e">
        <f t="shared" si="1"/>
        <v>#DIV/0!</v>
      </c>
    </row>
    <row r="13" spans="1:6" s="8" customFormat="1" x14ac:dyDescent="0.2">
      <c r="A13" s="117" t="s">
        <v>54</v>
      </c>
      <c r="B13" s="32"/>
      <c r="C13" s="62">
        <f t="shared" ref="C13:D13" si="2">SUM(C14:C19)</f>
        <v>31600</v>
      </c>
      <c r="D13" s="62">
        <f t="shared" si="2"/>
        <v>30900</v>
      </c>
      <c r="E13" s="62">
        <f>SUM(E14:E19)</f>
        <v>29940.59</v>
      </c>
      <c r="F13" s="59">
        <f t="shared" si="1"/>
        <v>96.895113268608412</v>
      </c>
    </row>
    <row r="14" spans="1:6" s="4" customFormat="1" x14ac:dyDescent="0.2">
      <c r="A14" s="119" t="s">
        <v>55</v>
      </c>
      <c r="B14" s="32"/>
      <c r="C14" s="61">
        <v>3000</v>
      </c>
      <c r="D14" s="61">
        <v>3000</v>
      </c>
      <c r="E14" s="61">
        <v>3197.4</v>
      </c>
      <c r="F14" s="59">
        <f t="shared" si="1"/>
        <v>106.58000000000001</v>
      </c>
    </row>
    <row r="15" spans="1:6" s="4" customFormat="1" x14ac:dyDescent="0.2">
      <c r="A15" s="119" t="s">
        <v>56</v>
      </c>
      <c r="B15" s="32"/>
      <c r="C15" s="36">
        <v>3000</v>
      </c>
      <c r="D15" s="36">
        <v>2800</v>
      </c>
      <c r="E15" s="61">
        <v>2779.11</v>
      </c>
      <c r="F15" s="59">
        <f t="shared" si="1"/>
        <v>99.253928571428574</v>
      </c>
    </row>
    <row r="16" spans="1:6" s="4" customFormat="1" x14ac:dyDescent="0.2">
      <c r="A16" s="119" t="s">
        <v>57</v>
      </c>
      <c r="B16" s="32"/>
      <c r="C16" s="51">
        <v>22000</v>
      </c>
      <c r="D16" s="51">
        <v>22000</v>
      </c>
      <c r="E16" s="61">
        <v>22070.39</v>
      </c>
      <c r="F16" s="59">
        <f t="shared" si="1"/>
        <v>100.31995454545455</v>
      </c>
    </row>
    <row r="17" spans="1:6" s="4" customFormat="1" x14ac:dyDescent="0.2">
      <c r="A17" s="119" t="s">
        <v>58</v>
      </c>
      <c r="B17" s="5"/>
      <c r="C17" s="51">
        <v>2500</v>
      </c>
      <c r="D17" s="51">
        <v>2500</v>
      </c>
      <c r="E17" s="61">
        <v>1622.51</v>
      </c>
      <c r="F17" s="59">
        <f t="shared" si="1"/>
        <v>64.900400000000005</v>
      </c>
    </row>
    <row r="18" spans="1:6" x14ac:dyDescent="0.2">
      <c r="A18" s="119" t="s">
        <v>59</v>
      </c>
      <c r="B18" s="34"/>
      <c r="C18" s="61">
        <v>700</v>
      </c>
      <c r="D18" s="61">
        <v>300</v>
      </c>
      <c r="E18" s="61">
        <v>79.180000000000007</v>
      </c>
      <c r="F18" s="59">
        <f t="shared" si="1"/>
        <v>26.393333333333334</v>
      </c>
    </row>
    <row r="19" spans="1:6" ht="24" x14ac:dyDescent="0.2">
      <c r="A19" s="119" t="s">
        <v>125</v>
      </c>
      <c r="B19" s="34"/>
      <c r="C19" s="61">
        <v>400</v>
      </c>
      <c r="D19" s="61">
        <v>300</v>
      </c>
      <c r="E19" s="61">
        <v>192</v>
      </c>
      <c r="F19" s="59">
        <f t="shared" si="1"/>
        <v>64</v>
      </c>
    </row>
    <row r="20" spans="1:6" s="8" customFormat="1" x14ac:dyDescent="0.2">
      <c r="A20" s="117" t="s">
        <v>60</v>
      </c>
      <c r="B20" s="32"/>
      <c r="C20" s="62">
        <f t="shared" ref="C20:D20" si="3">SUM(C21:C29)</f>
        <v>17615.650000000001</v>
      </c>
      <c r="D20" s="62">
        <f t="shared" si="3"/>
        <v>15793.17</v>
      </c>
      <c r="E20" s="62">
        <f>SUM(E21:E29)</f>
        <v>21244.66</v>
      </c>
      <c r="F20" s="59">
        <f t="shared" si="1"/>
        <v>134.51802266422763</v>
      </c>
    </row>
    <row r="21" spans="1:6" s="35" customFormat="1" x14ac:dyDescent="0.2">
      <c r="A21" s="119" t="s">
        <v>61</v>
      </c>
      <c r="B21" s="32"/>
      <c r="C21" s="61">
        <v>1300</v>
      </c>
      <c r="D21" s="61">
        <v>1300</v>
      </c>
      <c r="E21" s="61">
        <v>1287.51</v>
      </c>
      <c r="F21" s="59">
        <f t="shared" si="1"/>
        <v>99.03923076923077</v>
      </c>
    </row>
    <row r="22" spans="1:6" s="35" customFormat="1" x14ac:dyDescent="0.2">
      <c r="A22" s="119" t="s">
        <v>62</v>
      </c>
      <c r="B22" s="32"/>
      <c r="C22" s="61">
        <v>3000</v>
      </c>
      <c r="D22" s="61">
        <v>3000</v>
      </c>
      <c r="E22" s="61">
        <v>4029.12</v>
      </c>
      <c r="F22" s="59">
        <f t="shared" si="1"/>
        <v>134.304</v>
      </c>
    </row>
    <row r="23" spans="1:6" s="35" customFormat="1" x14ac:dyDescent="0.2">
      <c r="A23" s="119" t="s">
        <v>126</v>
      </c>
      <c r="B23" s="32"/>
      <c r="C23" s="61">
        <v>600</v>
      </c>
      <c r="D23" s="61">
        <v>235</v>
      </c>
      <c r="E23" s="61">
        <v>235</v>
      </c>
      <c r="F23" s="59">
        <f t="shared" si="1"/>
        <v>100</v>
      </c>
    </row>
    <row r="24" spans="1:6" x14ac:dyDescent="0.2">
      <c r="A24" s="119" t="s">
        <v>63</v>
      </c>
      <c r="B24" s="33"/>
      <c r="C24" s="61">
        <v>2000</v>
      </c>
      <c r="D24" s="61">
        <v>2000</v>
      </c>
      <c r="E24" s="61">
        <v>2064.98</v>
      </c>
      <c r="F24" s="59">
        <f t="shared" si="1"/>
        <v>103.249</v>
      </c>
    </row>
    <row r="25" spans="1:6" s="35" customFormat="1" x14ac:dyDescent="0.2">
      <c r="A25" s="119" t="s">
        <v>64</v>
      </c>
      <c r="B25" s="32"/>
      <c r="C25" s="61">
        <v>3855.65</v>
      </c>
      <c r="D25" s="61">
        <v>2978.17</v>
      </c>
      <c r="E25" s="61">
        <v>2193.36</v>
      </c>
      <c r="F25" s="59">
        <f t="shared" si="1"/>
        <v>73.647911301235325</v>
      </c>
    </row>
    <row r="26" spans="1:6" s="35" customFormat="1" x14ac:dyDescent="0.2">
      <c r="A26" s="119" t="s">
        <v>65</v>
      </c>
      <c r="B26" s="32"/>
      <c r="C26" s="61">
        <v>1760</v>
      </c>
      <c r="D26" s="61">
        <v>1280</v>
      </c>
      <c r="E26" s="61">
        <v>1562.91</v>
      </c>
      <c r="F26" s="59">
        <f t="shared" si="1"/>
        <v>122.10234375</v>
      </c>
    </row>
    <row r="27" spans="1:6" s="35" customFormat="1" x14ac:dyDescent="0.2">
      <c r="A27" s="119" t="s">
        <v>66</v>
      </c>
      <c r="B27" s="32"/>
      <c r="C27" s="61">
        <v>3000</v>
      </c>
      <c r="D27" s="61">
        <v>3000</v>
      </c>
      <c r="E27" s="61">
        <v>4056.24</v>
      </c>
      <c r="F27" s="59">
        <f t="shared" si="1"/>
        <v>135.208</v>
      </c>
    </row>
    <row r="28" spans="1:6" s="35" customFormat="1" x14ac:dyDescent="0.2">
      <c r="A28" s="119" t="s">
        <v>67</v>
      </c>
      <c r="B28" s="32"/>
      <c r="C28" s="61">
        <v>1700</v>
      </c>
      <c r="D28" s="61">
        <v>1700</v>
      </c>
      <c r="E28" s="61">
        <v>5761.54</v>
      </c>
      <c r="F28" s="59">
        <f t="shared" si="1"/>
        <v>338.91411764705884</v>
      </c>
    </row>
    <row r="29" spans="1:6" s="35" customFormat="1" x14ac:dyDescent="0.2">
      <c r="A29" s="119" t="s">
        <v>68</v>
      </c>
      <c r="B29" s="32"/>
      <c r="C29" s="61">
        <v>400</v>
      </c>
      <c r="D29" s="61">
        <v>300</v>
      </c>
      <c r="E29" s="61">
        <v>54</v>
      </c>
      <c r="F29" s="59">
        <f t="shared" si="1"/>
        <v>18</v>
      </c>
    </row>
    <row r="30" spans="1:6" s="8" customFormat="1" x14ac:dyDescent="0.2">
      <c r="A30" s="117" t="s">
        <v>69</v>
      </c>
      <c r="B30" s="2"/>
      <c r="C30" s="62">
        <f t="shared" ref="C30:D30" si="4">SUM(C31:C34)</f>
        <v>1963.5</v>
      </c>
      <c r="D30" s="62">
        <f t="shared" si="4"/>
        <v>6255.72</v>
      </c>
      <c r="E30" s="62">
        <f>SUM(E31:E34)</f>
        <v>2736.82</v>
      </c>
      <c r="F30" s="59">
        <f t="shared" si="1"/>
        <v>43.749080841214123</v>
      </c>
    </row>
    <row r="31" spans="1:6" x14ac:dyDescent="0.2">
      <c r="A31" s="119" t="s">
        <v>70</v>
      </c>
      <c r="B31" s="24"/>
      <c r="C31" s="61">
        <v>503.5</v>
      </c>
      <c r="D31" s="61">
        <v>4895.72</v>
      </c>
      <c r="E31" s="61">
        <v>624.51</v>
      </c>
      <c r="F31" s="59">
        <f t="shared" si="1"/>
        <v>12.756244229653657</v>
      </c>
    </row>
    <row r="32" spans="1:6" s="35" customFormat="1" x14ac:dyDescent="0.2">
      <c r="A32" s="119" t="s">
        <v>71</v>
      </c>
      <c r="B32" s="32"/>
      <c r="C32" s="61">
        <v>800</v>
      </c>
      <c r="D32" s="61">
        <v>800</v>
      </c>
      <c r="E32" s="61">
        <v>951.64</v>
      </c>
      <c r="F32" s="59">
        <f t="shared" si="1"/>
        <v>118.95499999999998</v>
      </c>
    </row>
    <row r="33" spans="1:6" s="35" customFormat="1" x14ac:dyDescent="0.2">
      <c r="A33" s="119" t="s">
        <v>72</v>
      </c>
      <c r="B33" s="32"/>
      <c r="C33" s="61">
        <v>60</v>
      </c>
      <c r="D33" s="61">
        <v>60</v>
      </c>
      <c r="E33" s="61">
        <v>65</v>
      </c>
      <c r="F33" s="59">
        <f t="shared" si="1"/>
        <v>108.33333333333333</v>
      </c>
    </row>
    <row r="34" spans="1:6" s="35" customFormat="1" x14ac:dyDescent="0.2">
      <c r="A34" s="119" t="s">
        <v>73</v>
      </c>
      <c r="B34" s="32"/>
      <c r="C34" s="61">
        <v>600</v>
      </c>
      <c r="D34" s="61">
        <v>500</v>
      </c>
      <c r="E34" s="61">
        <v>1095.67</v>
      </c>
      <c r="F34" s="59">
        <f t="shared" si="1"/>
        <v>219.13400000000001</v>
      </c>
    </row>
    <row r="35" spans="1:6" s="37" customFormat="1" x14ac:dyDescent="0.2">
      <c r="A35" s="117" t="s">
        <v>127</v>
      </c>
      <c r="B35" s="32"/>
      <c r="C35" s="62">
        <v>0</v>
      </c>
      <c r="D35" s="24">
        <v>0</v>
      </c>
      <c r="E35" s="62">
        <v>0</v>
      </c>
      <c r="F35" s="59"/>
    </row>
    <row r="36" spans="1:6" s="35" customFormat="1" x14ac:dyDescent="0.2">
      <c r="A36" s="119" t="s">
        <v>128</v>
      </c>
      <c r="B36" s="32"/>
      <c r="C36" s="61">
        <v>0</v>
      </c>
      <c r="D36" s="36">
        <v>0</v>
      </c>
      <c r="E36" s="61">
        <v>0</v>
      </c>
      <c r="F36" s="59"/>
    </row>
    <row r="37" spans="1:6" s="35" customFormat="1" x14ac:dyDescent="0.2">
      <c r="A37" s="120" t="s">
        <v>129</v>
      </c>
      <c r="B37" s="71"/>
      <c r="C37" s="74">
        <f t="shared" ref="C37:D37" si="5">SUM(C38:C39)</f>
        <v>0</v>
      </c>
      <c r="D37" s="74">
        <f t="shared" si="5"/>
        <v>0</v>
      </c>
      <c r="E37" s="74">
        <f>SUM(E38:E39)</f>
        <v>0</v>
      </c>
      <c r="F37" s="59"/>
    </row>
    <row r="38" spans="1:6" s="35" customFormat="1" x14ac:dyDescent="0.2">
      <c r="A38" s="117" t="s">
        <v>62</v>
      </c>
      <c r="B38" s="32"/>
      <c r="C38" s="61"/>
      <c r="D38" s="24"/>
      <c r="E38" s="61"/>
      <c r="F38" s="59"/>
    </row>
    <row r="39" spans="1:6" s="35" customFormat="1" x14ac:dyDescent="0.2">
      <c r="A39" s="119" t="s">
        <v>85</v>
      </c>
      <c r="B39" s="32"/>
      <c r="C39" s="36"/>
      <c r="D39" s="36">
        <v>0</v>
      </c>
      <c r="E39" s="61">
        <v>0</v>
      </c>
      <c r="F39" s="59"/>
    </row>
    <row r="40" spans="1:6" s="35" customFormat="1" x14ac:dyDescent="0.2">
      <c r="A40" s="120" t="s">
        <v>91</v>
      </c>
      <c r="B40" s="72"/>
      <c r="C40" s="75">
        <f t="shared" ref="C40:E40" si="6">SUM(C42+C44+C46+C48)</f>
        <v>626684</v>
      </c>
      <c r="D40" s="75">
        <f t="shared" si="6"/>
        <v>643996</v>
      </c>
      <c r="E40" s="75">
        <f t="shared" si="6"/>
        <v>650714.92000000004</v>
      </c>
      <c r="F40" s="59">
        <f t="shared" si="1"/>
        <v>101.04331703923629</v>
      </c>
    </row>
    <row r="41" spans="1:6" s="35" customFormat="1" x14ac:dyDescent="0.2">
      <c r="A41" s="118" t="s">
        <v>174</v>
      </c>
      <c r="B41" s="69"/>
      <c r="C41" s="84"/>
      <c r="D41" s="59"/>
      <c r="E41" s="80"/>
      <c r="F41" s="59"/>
    </row>
    <row r="42" spans="1:6" s="35" customFormat="1" x14ac:dyDescent="0.2">
      <c r="A42" s="117" t="s">
        <v>82</v>
      </c>
      <c r="B42" s="24"/>
      <c r="C42" s="61">
        <v>520000</v>
      </c>
      <c r="D42" s="61">
        <v>534000</v>
      </c>
      <c r="E42" s="77">
        <v>540727.56000000006</v>
      </c>
      <c r="F42" s="59">
        <f t="shared" si="1"/>
        <v>101.25984269662922</v>
      </c>
    </row>
    <row r="43" spans="1:6" s="35" customFormat="1" x14ac:dyDescent="0.2">
      <c r="A43" s="119" t="s">
        <v>92</v>
      </c>
      <c r="B43" s="32"/>
      <c r="C43" s="61">
        <v>520000</v>
      </c>
      <c r="D43" s="61">
        <v>534000</v>
      </c>
      <c r="E43" s="77">
        <v>540727.56000000006</v>
      </c>
      <c r="F43" s="59">
        <f t="shared" si="1"/>
        <v>101.25984269662922</v>
      </c>
    </row>
    <row r="44" spans="1:6" s="35" customFormat="1" x14ac:dyDescent="0.2">
      <c r="A44" s="117" t="s">
        <v>79</v>
      </c>
      <c r="B44" s="33"/>
      <c r="C44" s="61">
        <v>18000</v>
      </c>
      <c r="D44" s="61">
        <v>19000</v>
      </c>
      <c r="E44" s="77">
        <v>18424.32</v>
      </c>
      <c r="F44" s="59">
        <f t="shared" si="1"/>
        <v>96.97010526315789</v>
      </c>
    </row>
    <row r="45" spans="1:6" s="35" customFormat="1" x14ac:dyDescent="0.2">
      <c r="A45" s="119" t="s">
        <v>80</v>
      </c>
      <c r="B45" s="32"/>
      <c r="C45" s="61">
        <v>18000</v>
      </c>
      <c r="D45" s="61">
        <v>19000</v>
      </c>
      <c r="E45" s="77">
        <v>18424.32</v>
      </c>
      <c r="F45" s="59">
        <f t="shared" si="1"/>
        <v>96.97010526315789</v>
      </c>
    </row>
    <row r="46" spans="1:6" s="35" customFormat="1" x14ac:dyDescent="0.2">
      <c r="A46" s="117" t="s">
        <v>93</v>
      </c>
      <c r="B46" s="33"/>
      <c r="C46" s="61">
        <v>86500</v>
      </c>
      <c r="D46" s="61">
        <v>88500</v>
      </c>
      <c r="E46" s="77">
        <v>89067.04</v>
      </c>
      <c r="F46" s="59">
        <f t="shared" si="1"/>
        <v>100.64072316384181</v>
      </c>
    </row>
    <row r="47" spans="1:6" s="35" customFormat="1" x14ac:dyDescent="0.2">
      <c r="A47" s="119" t="s">
        <v>94</v>
      </c>
      <c r="B47" s="32"/>
      <c r="C47" s="61">
        <v>86500</v>
      </c>
      <c r="D47" s="61">
        <v>88500</v>
      </c>
      <c r="E47" s="77">
        <v>89067.04</v>
      </c>
      <c r="F47" s="59">
        <f t="shared" si="1"/>
        <v>100.64072316384181</v>
      </c>
    </row>
    <row r="48" spans="1:6" s="35" customFormat="1" x14ac:dyDescent="0.2">
      <c r="A48" s="117" t="s">
        <v>95</v>
      </c>
      <c r="B48" s="32"/>
      <c r="C48" s="61">
        <v>2184</v>
      </c>
      <c r="D48" s="61">
        <v>2496</v>
      </c>
      <c r="E48" s="77">
        <v>2496</v>
      </c>
      <c r="F48" s="59">
        <f t="shared" si="1"/>
        <v>100</v>
      </c>
    </row>
    <row r="49" spans="1:9" s="35" customFormat="1" x14ac:dyDescent="0.2">
      <c r="A49" s="119" t="s">
        <v>96</v>
      </c>
      <c r="B49" s="33"/>
      <c r="C49" s="61">
        <v>2184</v>
      </c>
      <c r="D49" s="61">
        <v>2496</v>
      </c>
      <c r="E49" s="77">
        <v>2496</v>
      </c>
      <c r="F49" s="59">
        <f t="shared" si="1"/>
        <v>100</v>
      </c>
    </row>
    <row r="50" spans="1:9" ht="24" x14ac:dyDescent="0.2">
      <c r="A50" s="120" t="s">
        <v>132</v>
      </c>
      <c r="B50" s="73"/>
      <c r="C50" s="75">
        <f t="shared" ref="C50:E50" si="7">SUM(C52:C55)</f>
        <v>0</v>
      </c>
      <c r="D50" s="75">
        <f t="shared" si="7"/>
        <v>0</v>
      </c>
      <c r="E50" s="75">
        <f t="shared" si="7"/>
        <v>1287.0999999999999</v>
      </c>
      <c r="F50" s="59" t="e">
        <f t="shared" si="1"/>
        <v>#DIV/0!</v>
      </c>
    </row>
    <row r="51" spans="1:9" x14ac:dyDescent="0.2">
      <c r="A51" s="118" t="s">
        <v>81</v>
      </c>
      <c r="B51" s="66"/>
      <c r="C51" s="81"/>
      <c r="D51" s="66"/>
      <c r="E51" s="30"/>
      <c r="F51" s="59"/>
    </row>
    <row r="52" spans="1:9" s="35" customFormat="1" x14ac:dyDescent="0.2">
      <c r="A52" s="119" t="s">
        <v>51</v>
      </c>
      <c r="B52" s="32"/>
      <c r="C52" s="36"/>
      <c r="D52" s="24"/>
      <c r="E52" s="62"/>
      <c r="F52" s="59"/>
    </row>
    <row r="53" spans="1:9" s="35" customFormat="1" x14ac:dyDescent="0.2">
      <c r="A53" s="119" t="s">
        <v>55</v>
      </c>
      <c r="B53" s="32"/>
      <c r="C53" s="36"/>
      <c r="D53" s="36">
        <v>0</v>
      </c>
      <c r="E53" s="61">
        <v>400</v>
      </c>
      <c r="F53" s="59" t="e">
        <f t="shared" si="1"/>
        <v>#DIV/0!</v>
      </c>
    </row>
    <row r="54" spans="1:9" s="35" customFormat="1" x14ac:dyDescent="0.2">
      <c r="A54" s="119" t="s">
        <v>68</v>
      </c>
      <c r="B54" s="32"/>
      <c r="C54" s="36"/>
      <c r="D54" s="36">
        <v>0</v>
      </c>
      <c r="E54" s="61">
        <v>600</v>
      </c>
      <c r="F54" s="59"/>
    </row>
    <row r="55" spans="1:9" s="35" customFormat="1" x14ac:dyDescent="0.2">
      <c r="A55" s="119" t="s">
        <v>138</v>
      </c>
      <c r="B55" s="32"/>
      <c r="C55" s="36"/>
      <c r="D55" s="36">
        <v>0</v>
      </c>
      <c r="E55" s="61">
        <v>287.10000000000002</v>
      </c>
      <c r="F55" s="59" t="e">
        <f t="shared" si="1"/>
        <v>#DIV/0!</v>
      </c>
    </row>
    <row r="56" spans="1:9" s="37" customFormat="1" ht="24" x14ac:dyDescent="0.2">
      <c r="A56" s="120" t="s">
        <v>76</v>
      </c>
      <c r="B56" s="71"/>
      <c r="C56" s="73">
        <f>SUM(C57+C62+C67+C77+C89+C93)</f>
        <v>11130.89</v>
      </c>
      <c r="D56" s="73">
        <f>SUM(D57+D62+D67+D77+D89+D93)</f>
        <v>18660.87</v>
      </c>
      <c r="E56" s="73">
        <f>SUM(E57+E62+E67+E77+E89+E93)</f>
        <v>9198.08</v>
      </c>
      <c r="F56" s="59">
        <f t="shared" si="1"/>
        <v>49.290735105062097</v>
      </c>
    </row>
    <row r="57" spans="1:9" s="35" customFormat="1" ht="24" x14ac:dyDescent="0.2">
      <c r="A57" s="118" t="s">
        <v>77</v>
      </c>
      <c r="B57" s="69"/>
      <c r="C57" s="70">
        <v>5500</v>
      </c>
      <c r="D57" s="70">
        <f>SUM(D58:D61)</f>
        <v>5500</v>
      </c>
      <c r="E57" s="70">
        <f>SUM(E58:E60)</f>
        <v>2352</v>
      </c>
      <c r="F57" s="59">
        <f t="shared" si="1"/>
        <v>42.763636363636365</v>
      </c>
    </row>
    <row r="58" spans="1:9" s="35" customFormat="1" x14ac:dyDescent="0.2">
      <c r="A58" s="119" t="s">
        <v>172</v>
      </c>
      <c r="B58" s="32"/>
      <c r="C58" s="61">
        <v>0</v>
      </c>
      <c r="D58" s="61">
        <v>0</v>
      </c>
      <c r="E58" s="61">
        <v>0</v>
      </c>
      <c r="F58" s="59"/>
      <c r="I58" s="86"/>
    </row>
    <row r="59" spans="1:9" s="35" customFormat="1" x14ac:dyDescent="0.2">
      <c r="A59" s="119" t="s">
        <v>73</v>
      </c>
      <c r="B59" s="32"/>
      <c r="C59" s="61">
        <v>500</v>
      </c>
      <c r="D59" s="61">
        <v>500</v>
      </c>
      <c r="E59" s="61">
        <v>302</v>
      </c>
      <c r="F59" s="59"/>
      <c r="I59" s="86"/>
    </row>
    <row r="60" spans="1:9" x14ac:dyDescent="0.2">
      <c r="A60" s="119" t="s">
        <v>74</v>
      </c>
      <c r="B60" s="36"/>
      <c r="C60" s="61">
        <v>3000</v>
      </c>
      <c r="D60" s="61">
        <v>3000</v>
      </c>
      <c r="E60" s="61">
        <v>2050</v>
      </c>
      <c r="F60" s="59"/>
    </row>
    <row r="61" spans="1:9" ht="24" x14ac:dyDescent="0.2">
      <c r="A61" s="119" t="s">
        <v>171</v>
      </c>
      <c r="B61" s="36"/>
      <c r="C61" s="61">
        <v>2000</v>
      </c>
      <c r="D61" s="61">
        <v>2000</v>
      </c>
      <c r="E61" s="61"/>
      <c r="F61" s="59"/>
    </row>
    <row r="62" spans="1:9" s="37" customFormat="1" ht="11.25" customHeight="1" x14ac:dyDescent="0.2">
      <c r="A62" s="118" t="s">
        <v>78</v>
      </c>
      <c r="B62" s="69"/>
      <c r="C62" s="70">
        <f>SUM(C63:C66)</f>
        <v>0</v>
      </c>
      <c r="D62" s="70">
        <f t="shared" ref="D62:E62" si="8">SUM(D63:D66)</f>
        <v>0</v>
      </c>
      <c r="E62" s="70">
        <f t="shared" si="8"/>
        <v>0</v>
      </c>
      <c r="F62" s="59"/>
    </row>
    <row r="63" spans="1:9" x14ac:dyDescent="0.2">
      <c r="A63" s="117" t="s">
        <v>140</v>
      </c>
      <c r="B63" s="24"/>
      <c r="C63" s="61">
        <v>0</v>
      </c>
      <c r="D63" s="132">
        <v>0</v>
      </c>
      <c r="E63" s="61">
        <v>0</v>
      </c>
      <c r="F63" s="59"/>
    </row>
    <row r="64" spans="1:9" x14ac:dyDescent="0.2">
      <c r="A64" s="117" t="s">
        <v>66</v>
      </c>
      <c r="B64" s="24"/>
      <c r="C64" s="61">
        <v>0</v>
      </c>
      <c r="D64" s="61">
        <v>0</v>
      </c>
      <c r="E64" s="77">
        <v>0</v>
      </c>
      <c r="F64" s="59"/>
    </row>
    <row r="65" spans="1:6" s="35" customFormat="1" x14ac:dyDescent="0.2">
      <c r="A65" s="119" t="s">
        <v>139</v>
      </c>
      <c r="B65" s="32"/>
      <c r="C65" s="61">
        <v>0</v>
      </c>
      <c r="D65" s="61">
        <v>0</v>
      </c>
      <c r="E65" s="77">
        <v>0</v>
      </c>
      <c r="F65" s="59"/>
    </row>
    <row r="66" spans="1:6" s="35" customFormat="1" x14ac:dyDescent="0.2">
      <c r="A66" s="119" t="s">
        <v>138</v>
      </c>
      <c r="B66" s="32"/>
      <c r="C66" s="61"/>
      <c r="D66" s="61">
        <v>0</v>
      </c>
      <c r="E66" s="77">
        <v>0</v>
      </c>
      <c r="F66" s="59"/>
    </row>
    <row r="67" spans="1:6" s="35" customFormat="1" ht="24" x14ac:dyDescent="0.2">
      <c r="A67" s="118" t="s">
        <v>89</v>
      </c>
      <c r="B67" s="69"/>
      <c r="C67" s="70">
        <f>SUM(C68:C75)</f>
        <v>0</v>
      </c>
      <c r="D67" s="70">
        <f>SUM(D68:D76)</f>
        <v>10029.869999999999</v>
      </c>
      <c r="E67" s="70">
        <f>SUM(E70:E76)</f>
        <v>3756.54</v>
      </c>
      <c r="F67" s="59">
        <f t="shared" si="1"/>
        <v>37.453526316891448</v>
      </c>
    </row>
    <row r="68" spans="1:6" s="86" customFormat="1" x14ac:dyDescent="0.2">
      <c r="A68" s="119" t="s">
        <v>83</v>
      </c>
      <c r="B68" s="33"/>
      <c r="C68" s="61">
        <v>0</v>
      </c>
      <c r="D68" s="61"/>
      <c r="E68" s="61"/>
      <c r="F68" s="59"/>
    </row>
    <row r="69" spans="1:6" s="86" customFormat="1" x14ac:dyDescent="0.2">
      <c r="A69" s="119" t="s">
        <v>51</v>
      </c>
      <c r="B69" s="33"/>
      <c r="C69" s="61">
        <v>0</v>
      </c>
      <c r="D69" s="61">
        <v>2020.02</v>
      </c>
      <c r="E69" s="61">
        <v>0</v>
      </c>
      <c r="F69" s="59"/>
    </row>
    <row r="70" spans="1:6" s="86" customFormat="1" x14ac:dyDescent="0.2">
      <c r="A70" s="119" t="s">
        <v>168</v>
      </c>
      <c r="B70" s="33"/>
      <c r="C70" s="61"/>
      <c r="D70" s="61">
        <v>0</v>
      </c>
      <c r="E70" s="61">
        <v>0</v>
      </c>
      <c r="F70" s="59" t="e">
        <f t="shared" si="1"/>
        <v>#DIV/0!</v>
      </c>
    </row>
    <row r="71" spans="1:6" s="35" customFormat="1" x14ac:dyDescent="0.2">
      <c r="A71" s="140" t="s">
        <v>169</v>
      </c>
      <c r="B71" s="87"/>
      <c r="C71" s="85">
        <v>0</v>
      </c>
      <c r="D71" s="85">
        <v>399.37</v>
      </c>
      <c r="E71" s="141">
        <v>197.14</v>
      </c>
      <c r="F71" s="59">
        <f t="shared" si="1"/>
        <v>49.362746325462595</v>
      </c>
    </row>
    <row r="72" spans="1:6" s="35" customFormat="1" x14ac:dyDescent="0.2">
      <c r="A72" s="140" t="s">
        <v>64</v>
      </c>
      <c r="B72" s="87"/>
      <c r="C72" s="85">
        <v>0</v>
      </c>
      <c r="D72" s="85">
        <v>200</v>
      </c>
      <c r="E72" s="141">
        <v>0</v>
      </c>
      <c r="F72" s="59">
        <f t="shared" ref="F72:F126" si="9">SUM(E72/D72)*100</f>
        <v>0</v>
      </c>
    </row>
    <row r="73" spans="1:6" s="35" customFormat="1" ht="24" x14ac:dyDescent="0.2">
      <c r="A73" s="119" t="s">
        <v>197</v>
      </c>
      <c r="B73" s="32"/>
      <c r="C73" s="61">
        <v>0</v>
      </c>
      <c r="D73" s="61">
        <v>1000</v>
      </c>
      <c r="E73" s="77">
        <v>800</v>
      </c>
      <c r="F73" s="59">
        <f t="shared" si="9"/>
        <v>80</v>
      </c>
    </row>
    <row r="74" spans="1:6" s="35" customFormat="1" x14ac:dyDescent="0.2">
      <c r="A74" s="119" t="s">
        <v>88</v>
      </c>
      <c r="B74" s="32"/>
      <c r="C74" s="61">
        <v>0</v>
      </c>
      <c r="D74" s="61">
        <v>0</v>
      </c>
      <c r="E74" s="77">
        <v>0</v>
      </c>
      <c r="F74" s="59" t="e">
        <f t="shared" ref="F74:F76" si="10">SUM(E74/D74)*100</f>
        <v>#DIV/0!</v>
      </c>
    </row>
    <row r="75" spans="1:6" s="37" customFormat="1" x14ac:dyDescent="0.2">
      <c r="A75" s="119" t="s">
        <v>170</v>
      </c>
      <c r="B75" s="32"/>
      <c r="C75" s="61"/>
      <c r="D75" s="61">
        <v>3410.48</v>
      </c>
      <c r="E75" s="77">
        <v>2000</v>
      </c>
      <c r="F75" s="59">
        <f t="shared" si="10"/>
        <v>58.642771691961251</v>
      </c>
    </row>
    <row r="76" spans="1:6" s="37" customFormat="1" x14ac:dyDescent="0.2">
      <c r="A76" s="119" t="s">
        <v>87</v>
      </c>
      <c r="B76" s="32"/>
      <c r="C76" s="61"/>
      <c r="D76" s="61">
        <v>3000</v>
      </c>
      <c r="E76" s="77">
        <v>759.4</v>
      </c>
      <c r="F76" s="59">
        <f t="shared" si="10"/>
        <v>25.313333333333333</v>
      </c>
    </row>
    <row r="77" spans="1:6" s="35" customFormat="1" x14ac:dyDescent="0.2">
      <c r="A77" s="118" t="s">
        <v>84</v>
      </c>
      <c r="B77" s="7"/>
      <c r="C77" s="70">
        <f>SUM(C78+C82+C85+C87)</f>
        <v>600</v>
      </c>
      <c r="D77" s="70">
        <f>SUM(D78+D82+D85+D87)</f>
        <v>600</v>
      </c>
      <c r="E77" s="70">
        <f>SUM(E78+E82+E85+E87)</f>
        <v>565.54</v>
      </c>
      <c r="F77" s="59">
        <f t="shared" si="9"/>
        <v>94.256666666666661</v>
      </c>
    </row>
    <row r="78" spans="1:6" x14ac:dyDescent="0.2">
      <c r="A78" s="117" t="s">
        <v>82</v>
      </c>
      <c r="B78" s="5"/>
      <c r="C78" s="62">
        <f>SUM(C79+C80+C81)</f>
        <v>0</v>
      </c>
      <c r="D78" s="62">
        <f t="shared" ref="D78:E78" si="11">SUM(D79+D80+D81)</f>
        <v>0</v>
      </c>
      <c r="E78" s="62">
        <f t="shared" si="11"/>
        <v>0</v>
      </c>
      <c r="F78" s="59" t="e">
        <f t="shared" si="9"/>
        <v>#DIV/0!</v>
      </c>
    </row>
    <row r="79" spans="1:6" x14ac:dyDescent="0.2">
      <c r="A79" s="119" t="s">
        <v>83</v>
      </c>
      <c r="B79" s="33"/>
      <c r="C79" s="61">
        <v>0</v>
      </c>
      <c r="D79" s="61">
        <v>0</v>
      </c>
      <c r="E79" s="61">
        <v>0</v>
      </c>
      <c r="F79" s="59" t="e">
        <f t="shared" si="9"/>
        <v>#DIV/0!</v>
      </c>
    </row>
    <row r="80" spans="1:6" x14ac:dyDescent="0.2">
      <c r="A80" s="119" t="s">
        <v>79</v>
      </c>
      <c r="B80" s="33"/>
      <c r="C80" s="61"/>
      <c r="D80" s="61">
        <v>0</v>
      </c>
      <c r="E80" s="61">
        <v>0</v>
      </c>
      <c r="F80" s="59"/>
    </row>
    <row r="81" spans="1:21" s="35" customFormat="1" x14ac:dyDescent="0.2">
      <c r="A81" s="119" t="s">
        <v>93</v>
      </c>
      <c r="B81" s="33"/>
      <c r="C81" s="61">
        <v>0</v>
      </c>
      <c r="D81" s="61"/>
      <c r="E81" s="61">
        <v>0</v>
      </c>
      <c r="F81" s="59"/>
    </row>
    <row r="82" spans="1:21" s="35" customFormat="1" x14ac:dyDescent="0.2">
      <c r="A82" s="117" t="s">
        <v>164</v>
      </c>
      <c r="B82" s="32"/>
      <c r="C82" s="62">
        <v>100</v>
      </c>
      <c r="D82" s="62">
        <f>SUM(D83+D84)</f>
        <v>100</v>
      </c>
      <c r="E82" s="62">
        <v>64.53</v>
      </c>
      <c r="F82" s="59">
        <f t="shared" si="9"/>
        <v>64.53</v>
      </c>
    </row>
    <row r="83" spans="1:21" x14ac:dyDescent="0.2">
      <c r="A83" s="119" t="s">
        <v>165</v>
      </c>
      <c r="B83" s="32"/>
      <c r="C83" s="61">
        <v>100</v>
      </c>
      <c r="D83" s="61">
        <v>100</v>
      </c>
      <c r="E83" s="61">
        <v>64.53</v>
      </c>
      <c r="F83" s="59"/>
    </row>
    <row r="84" spans="1:21" s="35" customFormat="1" x14ac:dyDescent="0.2">
      <c r="A84" s="119" t="s">
        <v>66</v>
      </c>
      <c r="B84" s="33"/>
      <c r="C84" s="61">
        <v>0</v>
      </c>
      <c r="D84" s="61">
        <v>0</v>
      </c>
      <c r="E84" s="61">
        <v>0</v>
      </c>
      <c r="F84" s="59"/>
    </row>
    <row r="85" spans="1:21" s="35" customFormat="1" x14ac:dyDescent="0.2">
      <c r="A85" s="117" t="s">
        <v>75</v>
      </c>
      <c r="B85" s="32"/>
      <c r="C85" s="62">
        <v>0</v>
      </c>
      <c r="D85" s="62">
        <v>0</v>
      </c>
      <c r="E85" s="62">
        <f>SUM(E86)</f>
        <v>0</v>
      </c>
      <c r="F85" s="59"/>
    </row>
    <row r="86" spans="1:21" s="4" customFormat="1" x14ac:dyDescent="0.2">
      <c r="A86" s="119" t="s">
        <v>147</v>
      </c>
      <c r="B86" s="32"/>
      <c r="C86" s="61">
        <v>0</v>
      </c>
      <c r="D86" s="61">
        <v>0</v>
      </c>
      <c r="E86" s="61">
        <v>0</v>
      </c>
      <c r="F86" s="59"/>
    </row>
    <row r="87" spans="1:21" s="4" customFormat="1" x14ac:dyDescent="0.2">
      <c r="A87" s="117" t="s">
        <v>86</v>
      </c>
      <c r="B87" s="25"/>
      <c r="C87" s="62">
        <v>500</v>
      </c>
      <c r="D87" s="62">
        <v>500</v>
      </c>
      <c r="E87" s="62">
        <v>501.01</v>
      </c>
      <c r="F87" s="59">
        <f t="shared" si="9"/>
        <v>100.202</v>
      </c>
    </row>
    <row r="88" spans="1:21" s="68" customFormat="1" x14ac:dyDescent="0.2">
      <c r="A88" s="119" t="s">
        <v>87</v>
      </c>
      <c r="B88" s="25"/>
      <c r="C88" s="61">
        <v>500</v>
      </c>
      <c r="D88" s="61">
        <v>500</v>
      </c>
      <c r="E88" s="61">
        <v>501.01</v>
      </c>
      <c r="F88" s="59">
        <f t="shared" si="9"/>
        <v>100.202</v>
      </c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</row>
    <row r="89" spans="1:21" x14ac:dyDescent="0.2">
      <c r="A89" s="118" t="s">
        <v>156</v>
      </c>
      <c r="B89" s="30"/>
      <c r="C89" s="70">
        <f>SUM(C90:C92)</f>
        <v>4030.89</v>
      </c>
      <c r="D89" s="70">
        <f>SUM(D90:D92)</f>
        <v>1031</v>
      </c>
      <c r="E89" s="70">
        <f>SUM(E90:E92)</f>
        <v>1031</v>
      </c>
      <c r="F89" s="59">
        <f t="shared" si="9"/>
        <v>100</v>
      </c>
    </row>
    <row r="90" spans="1:21" s="68" customFormat="1" x14ac:dyDescent="0.2">
      <c r="A90" s="119" t="s">
        <v>166</v>
      </c>
      <c r="B90" s="25"/>
      <c r="C90" s="61">
        <v>530.89</v>
      </c>
      <c r="D90" s="61">
        <v>531</v>
      </c>
      <c r="E90" s="61">
        <v>531</v>
      </c>
      <c r="F90" s="59">
        <f t="shared" si="9"/>
        <v>100</v>
      </c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</row>
    <row r="91" spans="1:21" s="68" customFormat="1" x14ac:dyDescent="0.2">
      <c r="A91" s="119" t="s">
        <v>167</v>
      </c>
      <c r="B91" s="25"/>
      <c r="C91" s="61">
        <v>500</v>
      </c>
      <c r="D91" s="61">
        <v>500</v>
      </c>
      <c r="E91" s="61">
        <v>500</v>
      </c>
      <c r="F91" s="59">
        <f t="shared" si="9"/>
        <v>100</v>
      </c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</row>
    <row r="92" spans="1:21" s="68" customFormat="1" x14ac:dyDescent="0.2">
      <c r="A92" s="119" t="s">
        <v>87</v>
      </c>
      <c r="B92" s="25"/>
      <c r="C92" s="61">
        <v>3000</v>
      </c>
      <c r="D92" s="61">
        <v>0</v>
      </c>
      <c r="E92" s="61">
        <v>0</v>
      </c>
      <c r="F92" s="59" t="e">
        <f t="shared" si="9"/>
        <v>#DIV/0!</v>
      </c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</row>
    <row r="93" spans="1:21" ht="24" x14ac:dyDescent="0.2">
      <c r="A93" s="118" t="s">
        <v>90</v>
      </c>
      <c r="B93" s="30"/>
      <c r="C93" s="70">
        <f>C94</f>
        <v>1000</v>
      </c>
      <c r="D93" s="70">
        <f>D94</f>
        <v>1500</v>
      </c>
      <c r="E93" s="59">
        <v>1493</v>
      </c>
      <c r="F93" s="59">
        <f t="shared" si="9"/>
        <v>99.533333333333331</v>
      </c>
    </row>
    <row r="94" spans="1:21" x14ac:dyDescent="0.2">
      <c r="A94" s="119" t="s">
        <v>75</v>
      </c>
      <c r="B94" s="24"/>
      <c r="C94" s="61">
        <v>1000</v>
      </c>
      <c r="D94" s="24">
        <v>1500</v>
      </c>
      <c r="E94" s="24">
        <v>1493</v>
      </c>
      <c r="F94" s="59">
        <f t="shared" si="9"/>
        <v>99.533333333333331</v>
      </c>
    </row>
    <row r="95" spans="1:21" s="4" customFormat="1" x14ac:dyDescent="0.2">
      <c r="A95" s="119" t="s">
        <v>73</v>
      </c>
      <c r="B95" s="24"/>
      <c r="C95" s="61">
        <v>1000</v>
      </c>
      <c r="D95" s="36">
        <v>1500</v>
      </c>
      <c r="E95" s="36">
        <v>1493</v>
      </c>
      <c r="F95" s="59">
        <f t="shared" si="9"/>
        <v>99.533333333333331</v>
      </c>
    </row>
    <row r="96" spans="1:21" s="4" customFormat="1" ht="0.75" customHeight="1" x14ac:dyDescent="0.2">
      <c r="A96" s="118"/>
      <c r="B96" s="65"/>
      <c r="C96" s="70"/>
      <c r="D96" s="66"/>
      <c r="E96" s="67">
        <v>0</v>
      </c>
      <c r="F96" s="59" t="e">
        <f t="shared" si="9"/>
        <v>#DIV/0!</v>
      </c>
    </row>
    <row r="97" spans="1:6" s="4" customFormat="1" x14ac:dyDescent="0.2">
      <c r="A97" s="119" t="s">
        <v>172</v>
      </c>
      <c r="B97" s="25"/>
      <c r="C97" s="61"/>
      <c r="D97" s="51"/>
      <c r="E97" s="51">
        <v>0</v>
      </c>
      <c r="F97" s="59">
        <v>0</v>
      </c>
    </row>
    <row r="98" spans="1:6" ht="24" x14ac:dyDescent="0.2">
      <c r="A98" s="120" t="s">
        <v>173</v>
      </c>
      <c r="B98" s="71"/>
      <c r="C98" s="74">
        <f>SUM(C99:C101)</f>
        <v>0</v>
      </c>
      <c r="D98" s="74">
        <f>SUM(D99:D101)</f>
        <v>0</v>
      </c>
      <c r="E98" s="74">
        <f>SUM(E99:E101)</f>
        <v>0</v>
      </c>
      <c r="F98" s="59">
        <v>0</v>
      </c>
    </row>
    <row r="99" spans="1:6" s="4" customFormat="1" x14ac:dyDescent="0.2">
      <c r="A99" s="118" t="s">
        <v>81</v>
      </c>
      <c r="B99" s="66"/>
      <c r="C99" s="81"/>
      <c r="D99" s="66"/>
      <c r="E99" s="30"/>
      <c r="F99" s="59"/>
    </row>
    <row r="100" spans="1:6" s="4" customFormat="1" x14ac:dyDescent="0.2">
      <c r="A100" s="119" t="s">
        <v>66</v>
      </c>
      <c r="B100" s="32"/>
      <c r="C100" s="50"/>
      <c r="D100" s="36">
        <v>0</v>
      </c>
      <c r="E100" s="61">
        <v>0</v>
      </c>
      <c r="F100" s="59">
        <v>0</v>
      </c>
    </row>
    <row r="101" spans="1:6" x14ac:dyDescent="0.2">
      <c r="A101" s="119" t="s">
        <v>73</v>
      </c>
      <c r="B101" s="32"/>
      <c r="C101" s="50"/>
      <c r="D101" s="36">
        <v>0</v>
      </c>
      <c r="E101" s="61">
        <v>0</v>
      </c>
      <c r="F101" s="59"/>
    </row>
    <row r="102" spans="1:6" ht="23.45" customHeight="1" x14ac:dyDescent="0.2">
      <c r="A102" s="120" t="s">
        <v>137</v>
      </c>
      <c r="B102" s="120" t="s">
        <v>137</v>
      </c>
      <c r="C102" s="120"/>
      <c r="D102" s="139">
        <v>0</v>
      </c>
      <c r="E102" s="139">
        <v>0</v>
      </c>
      <c r="F102" s="59">
        <v>0</v>
      </c>
    </row>
    <row r="103" spans="1:6" ht="48" x14ac:dyDescent="0.2">
      <c r="A103" s="118" t="s">
        <v>134</v>
      </c>
      <c r="B103" s="118" t="s">
        <v>134</v>
      </c>
      <c r="C103" s="118"/>
      <c r="D103" s="129">
        <v>0</v>
      </c>
      <c r="E103" s="129">
        <v>0</v>
      </c>
      <c r="F103" s="59">
        <v>0</v>
      </c>
    </row>
    <row r="104" spans="1:6" ht="21" customHeight="1" x14ac:dyDescent="0.2">
      <c r="A104" s="119" t="s">
        <v>133</v>
      </c>
      <c r="B104" s="33"/>
      <c r="C104" s="61"/>
      <c r="D104" s="61">
        <v>0</v>
      </c>
      <c r="E104" s="77">
        <v>0</v>
      </c>
      <c r="F104" s="59">
        <v>0</v>
      </c>
    </row>
    <row r="105" spans="1:6" ht="48" x14ac:dyDescent="0.2">
      <c r="A105" s="118" t="s">
        <v>97</v>
      </c>
      <c r="B105" s="118" t="s">
        <v>97</v>
      </c>
      <c r="C105" s="118"/>
      <c r="D105" s="131">
        <v>0</v>
      </c>
      <c r="E105" s="130">
        <v>0</v>
      </c>
      <c r="F105" s="59">
        <v>0</v>
      </c>
    </row>
    <row r="106" spans="1:6" ht="24.6" customHeight="1" x14ac:dyDescent="0.2">
      <c r="A106" s="119" t="s">
        <v>135</v>
      </c>
      <c r="B106" s="33"/>
      <c r="C106" s="61"/>
      <c r="D106" s="61">
        <v>0</v>
      </c>
      <c r="E106" s="77">
        <v>0</v>
      </c>
      <c r="F106" s="59">
        <v>0</v>
      </c>
    </row>
    <row r="107" spans="1:6" ht="48" x14ac:dyDescent="0.2">
      <c r="A107" s="118" t="s">
        <v>136</v>
      </c>
      <c r="B107" s="118" t="s">
        <v>136</v>
      </c>
      <c r="C107" s="129"/>
      <c r="D107" s="129">
        <v>0</v>
      </c>
      <c r="E107" s="129">
        <v>0</v>
      </c>
      <c r="F107" s="59"/>
    </row>
    <row r="108" spans="1:6" s="35" customFormat="1" x14ac:dyDescent="0.2">
      <c r="A108" s="119" t="s">
        <v>135</v>
      </c>
      <c r="B108" s="33"/>
      <c r="C108" s="61"/>
      <c r="D108" s="61">
        <v>0</v>
      </c>
      <c r="E108" s="77">
        <v>0</v>
      </c>
      <c r="F108" s="59">
        <v>0</v>
      </c>
    </row>
    <row r="109" spans="1:6" s="35" customFormat="1" x14ac:dyDescent="0.2">
      <c r="A109" s="120" t="s">
        <v>153</v>
      </c>
      <c r="B109" s="71"/>
      <c r="C109" s="78"/>
      <c r="D109" s="79">
        <v>0</v>
      </c>
      <c r="E109" s="75">
        <f>SUM(E111)</f>
        <v>0</v>
      </c>
      <c r="F109" s="59">
        <v>0</v>
      </c>
    </row>
    <row r="110" spans="1:6" s="4" customFormat="1" x14ac:dyDescent="0.2">
      <c r="A110" s="118" t="s">
        <v>81</v>
      </c>
      <c r="B110" s="66"/>
      <c r="C110" s="81"/>
      <c r="D110" s="66"/>
      <c r="E110" s="30"/>
      <c r="F110" s="59">
        <v>0</v>
      </c>
    </row>
    <row r="111" spans="1:6" s="35" customFormat="1" x14ac:dyDescent="0.2">
      <c r="A111" s="119" t="s">
        <v>152</v>
      </c>
      <c r="B111" s="33"/>
      <c r="C111" s="61"/>
      <c r="D111" s="61">
        <v>0</v>
      </c>
      <c r="E111" s="77">
        <v>0</v>
      </c>
      <c r="F111" s="59">
        <v>0</v>
      </c>
    </row>
    <row r="112" spans="1:6" s="4" customFormat="1" ht="24" x14ac:dyDescent="0.2">
      <c r="A112" s="120" t="s">
        <v>154</v>
      </c>
      <c r="B112" s="71"/>
      <c r="C112" s="78"/>
      <c r="D112" s="79">
        <v>0</v>
      </c>
      <c r="E112" s="75">
        <v>80</v>
      </c>
      <c r="F112" s="59" t="e">
        <f t="shared" si="9"/>
        <v>#DIV/0!</v>
      </c>
    </row>
    <row r="113" spans="1:6" s="4" customFormat="1" x14ac:dyDescent="0.2">
      <c r="A113" s="118" t="s">
        <v>155</v>
      </c>
      <c r="B113" s="66"/>
      <c r="C113" s="81"/>
      <c r="D113" s="66">
        <v>0</v>
      </c>
      <c r="E113" s="30">
        <v>80</v>
      </c>
      <c r="F113" s="59" t="e">
        <f t="shared" si="9"/>
        <v>#DIV/0!</v>
      </c>
    </row>
    <row r="114" spans="1:6" s="35" customFormat="1" x14ac:dyDescent="0.2">
      <c r="A114" s="119" t="s">
        <v>199</v>
      </c>
      <c r="B114" s="33"/>
      <c r="C114" s="61"/>
      <c r="D114" s="61">
        <v>0</v>
      </c>
      <c r="E114" s="77">
        <v>80</v>
      </c>
      <c r="F114" s="59" t="e">
        <f t="shared" si="9"/>
        <v>#DIV/0!</v>
      </c>
    </row>
    <row r="115" spans="1:6" s="35" customFormat="1" x14ac:dyDescent="0.2">
      <c r="A115" s="119"/>
      <c r="B115" s="33"/>
      <c r="C115" s="61"/>
      <c r="D115" s="61"/>
      <c r="E115" s="77"/>
      <c r="F115" s="59"/>
    </row>
    <row r="116" spans="1:6" s="4" customFormat="1" ht="24" x14ac:dyDescent="0.2">
      <c r="A116" s="120" t="s">
        <v>130</v>
      </c>
      <c r="B116" s="71"/>
      <c r="C116" s="78"/>
      <c r="D116" s="79"/>
      <c r="E116" s="75">
        <f>SUM(E119:E121)</f>
        <v>0</v>
      </c>
      <c r="F116" s="59"/>
    </row>
    <row r="117" spans="1:6" x14ac:dyDescent="0.2">
      <c r="A117" s="118" t="s">
        <v>97</v>
      </c>
      <c r="B117" s="65"/>
      <c r="C117" s="84"/>
      <c r="D117" s="59"/>
      <c r="E117" s="30"/>
      <c r="F117" s="59"/>
    </row>
    <row r="118" spans="1:6" s="4" customFormat="1" x14ac:dyDescent="0.2">
      <c r="A118" s="117" t="s">
        <v>82</v>
      </c>
      <c r="B118" s="24"/>
      <c r="C118" s="61"/>
      <c r="D118" s="24"/>
      <c r="E118" s="33">
        <v>0</v>
      </c>
      <c r="F118" s="59"/>
    </row>
    <row r="119" spans="1:6" x14ac:dyDescent="0.2">
      <c r="A119" s="119" t="s">
        <v>92</v>
      </c>
      <c r="B119" s="25"/>
      <c r="C119" s="61"/>
      <c r="D119" s="36"/>
      <c r="E119" s="34">
        <v>0</v>
      </c>
      <c r="F119" s="59"/>
    </row>
    <row r="120" spans="1:6" s="4" customFormat="1" ht="24" x14ac:dyDescent="0.2">
      <c r="A120" s="117" t="s">
        <v>98</v>
      </c>
      <c r="B120" s="24"/>
      <c r="C120" s="61"/>
      <c r="D120" s="24"/>
      <c r="E120" s="33"/>
      <c r="F120" s="59"/>
    </row>
    <row r="121" spans="1:6" s="4" customFormat="1" x14ac:dyDescent="0.2">
      <c r="A121" s="119" t="s">
        <v>99</v>
      </c>
      <c r="B121" s="25"/>
      <c r="C121" s="61"/>
      <c r="D121" s="36"/>
      <c r="E121" s="34">
        <v>0</v>
      </c>
      <c r="F121" s="59"/>
    </row>
    <row r="122" spans="1:6" ht="24" x14ac:dyDescent="0.2">
      <c r="A122" s="120" t="s">
        <v>131</v>
      </c>
      <c r="B122" s="76"/>
      <c r="C122" s="78"/>
      <c r="D122" s="78">
        <v>0</v>
      </c>
      <c r="E122" s="78"/>
      <c r="F122" s="59">
        <v>0</v>
      </c>
    </row>
    <row r="123" spans="1:6" x14ac:dyDescent="0.2">
      <c r="A123" s="118" t="s">
        <v>148</v>
      </c>
      <c r="B123" s="30"/>
      <c r="C123" s="70"/>
      <c r="D123" s="59"/>
      <c r="E123" s="30"/>
      <c r="F123" s="59"/>
    </row>
    <row r="124" spans="1:6" s="4" customFormat="1" x14ac:dyDescent="0.2">
      <c r="A124" s="119" t="s">
        <v>95</v>
      </c>
      <c r="B124" s="24"/>
      <c r="C124" s="61"/>
      <c r="D124" s="36">
        <v>0</v>
      </c>
      <c r="E124" s="36"/>
      <c r="F124" s="59"/>
    </row>
    <row r="125" spans="1:6" s="4" customFormat="1" x14ac:dyDescent="0.2">
      <c r="A125" s="119" t="s">
        <v>100</v>
      </c>
      <c r="B125" s="25"/>
      <c r="C125" s="61"/>
      <c r="D125" s="36"/>
      <c r="E125" s="34"/>
      <c r="F125" s="59"/>
    </row>
    <row r="126" spans="1:6" ht="15" x14ac:dyDescent="0.25">
      <c r="A126" s="121" t="s">
        <v>121</v>
      </c>
      <c r="B126" s="25"/>
      <c r="C126" s="62">
        <f>SUM(C7+C40+C50+C56+C98+C102+C112+C122)</f>
        <v>752294.04</v>
      </c>
      <c r="D126" s="62">
        <f>SUM(D7+D40+D50+D56+D98+D102+D112+D122)</f>
        <v>770405.76</v>
      </c>
      <c r="E126" s="62">
        <f>SUM(E7+E40+E50+E56+E98+E102+E112+E122)</f>
        <v>767768.66</v>
      </c>
      <c r="F126" s="59">
        <f t="shared" si="9"/>
        <v>99.657699859357223</v>
      </c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8475-9770-47CE-85F4-B24F6C9CAC1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</vt:lpstr>
      <vt:lpstr>Prihodi i rashodi -ekon. klf.</vt:lpstr>
      <vt:lpstr>Prihodi i rashodi -izvori</vt:lpstr>
      <vt:lpstr>Prih i rash.-progr.,funk izvori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2026-03-13T10:52:14Z</cp:lastPrinted>
  <dcterms:created xsi:type="dcterms:W3CDTF">2022-02-23T11:39:51Z</dcterms:created>
  <dcterms:modified xsi:type="dcterms:W3CDTF">2026-03-13T10:57:25Z</dcterms:modified>
</cp:coreProperties>
</file>